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bookViews>
    <workbookView showSheetTabs="0" xWindow="-120" yWindow="-120" windowWidth="19440" windowHeight="131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1" i="1" l="1"/>
  <c r="Q159" i="1"/>
  <c r="O159" i="1"/>
  <c r="Q160" i="1"/>
  <c r="N147" i="1"/>
  <c r="Q147" i="1" s="1"/>
  <c r="N93" i="1"/>
  <c r="M53" i="1"/>
  <c r="P163" i="1"/>
  <c r="Q71" i="1" l="1"/>
  <c r="O39" i="1"/>
  <c r="O109" i="1"/>
  <c r="O114" i="1"/>
  <c r="O53" i="1"/>
  <c r="O130" i="1"/>
  <c r="O101" i="1"/>
  <c r="O16" i="1"/>
  <c r="Q16" i="1" s="1"/>
  <c r="Q14" i="1"/>
  <c r="Q15" i="1"/>
  <c r="P37" i="1"/>
  <c r="Q127" i="1" l="1"/>
  <c r="P73" i="1" l="1"/>
  <c r="P126" i="1"/>
  <c r="P54" i="1"/>
  <c r="Q8" i="1" l="1"/>
  <c r="Q9" i="1"/>
  <c r="Q10" i="1"/>
  <c r="Q11" i="1"/>
  <c r="Q12" i="1"/>
  <c r="Q13" i="1"/>
  <c r="Q17" i="1"/>
  <c r="Q19" i="1"/>
  <c r="Q20" i="1"/>
  <c r="Q21" i="1"/>
  <c r="Q22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8" i="1"/>
  <c r="Q40" i="1"/>
  <c r="Q41" i="1"/>
  <c r="Q43" i="1"/>
  <c r="Q44" i="1"/>
  <c r="Q45" i="1"/>
  <c r="Q46" i="1"/>
  <c r="Q47" i="1"/>
  <c r="Q48" i="1"/>
  <c r="Q49" i="1"/>
  <c r="Q50" i="1"/>
  <c r="Q51" i="1"/>
  <c r="Q52" i="1"/>
  <c r="Q55" i="1"/>
  <c r="Q56" i="1"/>
  <c r="Q57" i="1"/>
  <c r="Q58" i="1"/>
  <c r="Q59" i="1"/>
  <c r="Q60" i="1"/>
  <c r="Q61" i="1"/>
  <c r="Q62" i="1"/>
  <c r="Q64" i="1"/>
  <c r="Q65" i="1"/>
  <c r="Q66" i="1"/>
  <c r="Q67" i="1"/>
  <c r="Q68" i="1"/>
  <c r="Q69" i="1"/>
  <c r="Q70" i="1"/>
  <c r="Q72" i="1"/>
  <c r="Q74" i="1"/>
  <c r="Q75" i="1"/>
  <c r="Q76" i="1"/>
  <c r="Q77" i="1"/>
  <c r="Q78" i="1"/>
  <c r="Q79" i="1"/>
  <c r="Q80" i="1"/>
  <c r="Q81" i="1"/>
  <c r="Q82" i="1"/>
  <c r="Q83" i="1"/>
  <c r="Q84" i="1"/>
  <c r="Q85" i="1"/>
  <c r="Q87" i="1"/>
  <c r="Q88" i="1"/>
  <c r="Q89" i="1"/>
  <c r="Q90" i="1"/>
  <c r="Q91" i="1"/>
  <c r="Q92" i="1"/>
  <c r="Q96" i="1"/>
  <c r="Q97" i="1"/>
  <c r="Q98" i="1"/>
  <c r="Q99" i="1"/>
  <c r="Q102" i="1"/>
  <c r="Q103" i="1"/>
  <c r="Q104" i="1"/>
  <c r="Q105" i="1"/>
  <c r="Q106" i="1"/>
  <c r="Q108" i="1"/>
  <c r="Q110" i="1"/>
  <c r="Q111" i="1"/>
  <c r="Q112" i="1"/>
  <c r="Q113" i="1"/>
  <c r="Q115" i="1"/>
  <c r="Q116" i="1"/>
  <c r="Q117" i="1"/>
  <c r="Q118" i="1"/>
  <c r="Q120" i="1"/>
  <c r="Q121" i="1"/>
  <c r="Q122" i="1"/>
  <c r="Q123" i="1"/>
  <c r="Q124" i="1"/>
  <c r="Q125" i="1"/>
  <c r="Q126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8" i="1"/>
  <c r="Q149" i="1"/>
  <c r="Q150" i="1"/>
  <c r="Q151" i="1"/>
  <c r="Q152" i="1"/>
  <c r="Q153" i="1"/>
  <c r="Q154" i="1"/>
  <c r="Q155" i="1"/>
  <c r="Q156" i="1"/>
  <c r="Q157" i="1"/>
  <c r="Q158" i="1"/>
  <c r="Q161" i="1"/>
  <c r="Q162" i="1"/>
  <c r="Q163" i="1"/>
  <c r="Q165" i="1"/>
  <c r="Q166" i="1"/>
  <c r="E167" i="1" l="1"/>
  <c r="I54" i="1"/>
  <c r="J54" i="1"/>
  <c r="I18" i="1"/>
  <c r="Q18" i="1" s="1"/>
  <c r="Q37" i="1"/>
  <c r="P167" i="1"/>
  <c r="O94" i="1"/>
  <c r="Q94" i="1" s="1"/>
  <c r="N164" i="1"/>
  <c r="Q164" i="1" s="1"/>
  <c r="N119" i="1"/>
  <c r="Q119" i="1" s="1"/>
  <c r="O23" i="1"/>
  <c r="Q23" i="1" s="1"/>
  <c r="O73" i="1"/>
  <c r="Q93" i="1" l="1"/>
  <c r="O54" i="1" l="1"/>
  <c r="N73" i="1" l="1"/>
  <c r="N109" i="1"/>
  <c r="Q63" i="1"/>
  <c r="N101" i="1" l="1"/>
  <c r="M73" i="1"/>
  <c r="Q53" i="1"/>
  <c r="Q42" i="1" l="1"/>
  <c r="N54" i="1" l="1"/>
  <c r="Q54" i="1" s="1"/>
  <c r="O167" i="1" l="1"/>
  <c r="N39" i="1" l="1"/>
  <c r="Q39" i="1" s="1"/>
  <c r="N107" i="1"/>
  <c r="Q107" i="1" s="1"/>
  <c r="M114" i="1" l="1"/>
  <c r="Q114" i="1" s="1"/>
  <c r="N86" i="1"/>
  <c r="Q86" i="1" s="1"/>
  <c r="M101" i="1"/>
  <c r="L101" i="1"/>
  <c r="K101" i="1"/>
  <c r="J101" i="1"/>
  <c r="Q101" i="1" l="1"/>
  <c r="L73" i="1"/>
  <c r="Q73" i="1" s="1"/>
  <c r="Q95" i="1"/>
  <c r="N167" i="1" l="1"/>
  <c r="Q100" i="1" l="1"/>
  <c r="M109" i="1" l="1"/>
  <c r="Q109" i="1" s="1"/>
  <c r="Q167" i="1" s="1"/>
  <c r="K167" i="1" l="1"/>
  <c r="M167" i="1" l="1"/>
  <c r="L167" i="1" l="1"/>
  <c r="F167" i="1" l="1"/>
  <c r="J167" i="1" l="1"/>
  <c r="I167" i="1" l="1"/>
  <c r="H167" i="1"/>
  <c r="G167" i="1"/>
</calcChain>
</file>

<file path=xl/sharedStrings.xml><?xml version="1.0" encoding="utf-8"?>
<sst xmlns="http://schemas.openxmlformats.org/spreadsheetml/2006/main" count="499" uniqueCount="278">
  <si>
    <t xml:space="preserve">SERVICIO NACIONAL DE SALUD </t>
  </si>
  <si>
    <t xml:space="preserve">DIRECCION DE FISCALIZACION Y CONTROL </t>
  </si>
  <si>
    <t>NO</t>
  </si>
  <si>
    <t xml:space="preserve">NOMBRES PROVEEDOR 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</si>
  <si>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</si>
  <si>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</si>
  <si>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</si>
  <si>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</si>
  <si>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</si>
  <si>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</si>
  <si>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</si>
  <si>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</si>
  <si>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</si>
  <si>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</si>
  <si>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</si>
  <si>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</si>
  <si>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</si>
  <si>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</si>
  <si>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</si>
  <si>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</si>
  <si>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</si>
  <si>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</si>
  <si>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</si>
  <si>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</si>
  <si>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</si>
  <si>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</si>
  <si>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</si>
  <si>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</si>
  <si>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</si>
  <si>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</si>
  <si>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</si>
  <si>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</si>
  <si>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</si>
  <si>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</si>
  <si>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</si>
  <si>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</si>
  <si>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</si>
  <si>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</si>
  <si>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</si>
  <si>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</si>
  <si>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</si>
  <si>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</si>
  <si>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</si>
  <si>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</si>
  <si>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</si>
  <si>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</si>
  <si>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</si>
  <si>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</si>
  <si>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</si>
  <si>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</si>
  <si>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</si>
  <si>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</si>
  <si>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</si>
  <si>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</si>
  <si>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</si>
  <si>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</si>
  <si>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</si>
  <si>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</si>
  <si>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</si>
  <si>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</si>
  <si>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</si>
  <si>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</si>
  <si>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</si>
  <si>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</si>
  <si>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</si>
  <si>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</si>
  <si>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</si>
  <si>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</si>
  <si>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</si>
  <si>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</si>
  <si>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</si>
  <si>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</si>
  <si>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</si>
  <si>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</si>
  <si>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</si>
  <si>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</si>
  <si>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</si>
  <si>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</si>
  <si>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</si>
  <si>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</si>
  <si>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</si>
  <si>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</si>
  <si>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</si>
  <si>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</si>
  <si>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</si>
  <si>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</si>
  <si>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</si>
  <si>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</si>
  <si>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</si>
  <si>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</si>
  <si>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</si>
  <si>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</si>
  <si>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</si>
  <si>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</si>
  <si>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</si>
  <si>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</si>
  <si>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ROSANNA DELGADO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</si>
  <si>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</si>
  <si>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</si>
  <si>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</si>
  <si>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</si>
  <si>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</si>
  <si>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</si>
  <si>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</si>
  <si>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</si>
  <si>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</si>
  <si>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</si>
  <si>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</si>
  <si>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</si>
  <si>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</si>
  <si>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</si>
  <si>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</si>
  <si>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</si>
  <si>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</si>
  <si>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</si>
  <si>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</si>
  <si>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</si>
  <si>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</si>
  <si>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</si>
  <si>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</si>
  <si>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</si>
  <si>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</si>
  <si>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</si>
  <si>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</si>
  <si>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</si>
  <si>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</si>
  <si>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</si>
  <si>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</si>
  <si>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</si>
  <si>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</si>
  <si>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</si>
  <si>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</si>
  <si>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</si>
  <si>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</si>
  <si>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</si>
  <si>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</si>
  <si>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</si>
  <si>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</si>
  <si>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</si>
  <si>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</si>
  <si>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</si>
  <si>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</si>
  <si>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</si>
  <si>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</si>
  <si>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</si>
  <si>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</si>
  <si>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</si>
  <si>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</si>
  <si>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</si>
  <si>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</si>
  <si>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</si>
  <si>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</si>
  <si>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</si>
  <si>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</si>
  <si>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</si>
  <si>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</si>
  <si>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</si>
  <si>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</si>
  <si>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</si>
  <si>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</si>
  <si>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</si>
  <si>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</si>
  <si>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</si>
  <si>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</si>
  <si>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</si>
  <si>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</si>
  <si>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</si>
  <si>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</si>
  <si>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</si>
  <si>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</si>
  <si>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</si>
  <si>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</si>
  <si>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</si>
  <si>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</si>
  <si>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</si>
  <si>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</si>
  <si>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</si>
  <si>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</si>
  <si>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</si>
  <si>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</si>
  <si>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</si>
  <si>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</si>
  <si>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</si>
  <si>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</si>
  <si>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</si>
  <si>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</si>
  <si>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</si>
  <si>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</si>
  <si>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</si>
  <si>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</si>
  <si>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</si>
  <si>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</si>
  <si>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</si>
  <si>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</si>
  <si>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</si>
  <si>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</si>
  <si>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</si>
  <si>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</si>
  <si>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</si>
  <si>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</si>
  <si>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</si>
  <si>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</si>
  <si>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</si>
  <si>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</si>
  <si>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</si>
  <si>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</si>
  <si>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</si>
  <si>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</si>
  <si>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</si>
  <si>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</si>
  <si>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</si>
  <si>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</si>
  <si>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</si>
  <si>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</si>
  <si>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</si>
  <si>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</si>
  <si>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</si>
  <si>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MONTO  AL 31 DE MAYO</t>
  </si>
  <si>
    <t>DINAMED,SRL</t>
  </si>
  <si>
    <t>DISTRIBUIDORA DE ALIMENTOS,RL</t>
  </si>
  <si>
    <t>SUIPHAR DOMINICANA ,S.R.L.</t>
  </si>
  <si>
    <t>LUZ E. BATISTA PEREZ(FERNANDO BONILLA)</t>
  </si>
  <si>
    <t>MONTO AL 30 DE JUNIO 2022</t>
  </si>
  <si>
    <t>ALFONSO DENTAL</t>
  </si>
  <si>
    <t>MATERIALES DE ODONTOLOGIA</t>
  </si>
  <si>
    <t>GAMMA TECH</t>
  </si>
  <si>
    <t>IMPRESORA INDUSTRIAL  MULTIFUNCIONAL</t>
  </si>
  <si>
    <t xml:space="preserve">RAMIREZ Y MOJICA </t>
  </si>
  <si>
    <t xml:space="preserve"> </t>
  </si>
  <si>
    <t>HEXAPOWER PHARMA</t>
  </si>
  <si>
    <t>PRO PHARMACEUTICAL PEÑA</t>
  </si>
  <si>
    <t>FUMIGACION</t>
  </si>
  <si>
    <t>AY S IMPORTADORA MEDICA</t>
  </si>
  <si>
    <t>AF ALSEGA PHARMA</t>
  </si>
  <si>
    <t>FLORISTERIA KEIXI</t>
  </si>
  <si>
    <t>FLORES</t>
  </si>
  <si>
    <t>MAT.DE ELEVADORES</t>
  </si>
  <si>
    <t>SETEC, SERVICIOS E INST.TECNICAS ,S.RL</t>
  </si>
  <si>
    <t>MONTO AL 31 DE JULIO 2022</t>
  </si>
  <si>
    <t>COMBUSTIBLE</t>
  </si>
  <si>
    <t>SERVICIOS INFORMATICOS AZUANOS</t>
  </si>
  <si>
    <t>SERVICIO DE INFORMATICA</t>
  </si>
  <si>
    <t>LABORATORIO DE ANALISIS CLINICOS TSI</t>
  </si>
  <si>
    <t>SERVICIOS DE INSPECCION DE SALA QUIRURGICAS</t>
  </si>
  <si>
    <t>M.Q.J SUPLIDORES DE MATERIALES Y SERVICIOS</t>
  </si>
  <si>
    <t>BATAS MEDICAS</t>
  </si>
  <si>
    <t>MONTO AL 31 DE AGOSTO 2022</t>
  </si>
  <si>
    <t>ALIMENTOS</t>
  </si>
  <si>
    <t>MAT.MEDICO</t>
  </si>
  <si>
    <t>FARACH,S.A.</t>
  </si>
  <si>
    <t>COMERCIAL WILSON</t>
  </si>
  <si>
    <t>JOCACE</t>
  </si>
  <si>
    <t>SERVICVISALUD</t>
  </si>
  <si>
    <t xml:space="preserve">FERRESOLUCIONES </t>
  </si>
  <si>
    <t>CEM CARIBBEAN</t>
  </si>
  <si>
    <t>SEP DE LARINGOSCOPIOS</t>
  </si>
  <si>
    <t>MONTO AL 31 DE SEPTIEMBRE 2022</t>
  </si>
  <si>
    <t>EL PRIMO COMERCIAL</t>
  </si>
  <si>
    <t>ELECTRODOMESTICOS</t>
  </si>
  <si>
    <r>
      <t>ESTABLECIMIENTO:____</t>
    </r>
    <r>
      <rPr>
        <u/>
        <sz val="12"/>
        <color theme="1"/>
        <rFont val="Calibri"/>
        <family val="2"/>
        <scheme val="minor"/>
      </rPr>
      <t>HOSPITAL REGIONAL TAIWAN 19 DE MARZO_</t>
    </r>
    <r>
      <rPr>
        <sz val="12"/>
        <color theme="1"/>
        <rFont val="Calibri"/>
        <family val="2"/>
        <scheme val="minor"/>
      </rPr>
      <t>______________________________________________________________________</t>
    </r>
  </si>
  <si>
    <r>
      <t>SRS:___</t>
    </r>
    <r>
      <rPr>
        <u/>
        <sz val="12"/>
        <color theme="1"/>
        <rFont val="Calibri"/>
        <family val="2"/>
        <scheme val="minor"/>
      </rPr>
      <t>_IV__</t>
    </r>
    <r>
      <rPr>
        <sz val="12"/>
        <color theme="1"/>
        <rFont val="Calibri"/>
        <family val="2"/>
        <scheme val="minor"/>
      </rPr>
      <t>__</t>
    </r>
  </si>
  <si>
    <t xml:space="preserve">FORDSTAR </t>
  </si>
  <si>
    <t>NEBULIZADOR PULMO AIDE 5650D</t>
  </si>
  <si>
    <t xml:space="preserve">MEDICAMENTOS </t>
  </si>
  <si>
    <t>CIRCUIMED</t>
  </si>
  <si>
    <t>ALEXIS MARTE RAMIREZ</t>
  </si>
  <si>
    <t>HIDROMED</t>
  </si>
  <si>
    <t xml:space="preserve">COCEPTO DE COMPRA (BREVE DESCRIPCION ) </t>
  </si>
  <si>
    <t>MONTO AL 31 DE OCTUBRE 2022</t>
  </si>
  <si>
    <t>GONZMEL</t>
  </si>
  <si>
    <t>SERVICIO MAT AIRE ACONDICIONADO EMERG</t>
  </si>
  <si>
    <t>LAVAMANOS QG.CON CUELLO DE GANZO</t>
  </si>
  <si>
    <t>LAMPARA LED 2X2</t>
  </si>
  <si>
    <t>.</t>
  </si>
  <si>
    <t xml:space="preserve">              </t>
  </si>
  <si>
    <t>ESEMUC, SRL</t>
  </si>
  <si>
    <t>DE LEON Y ASOCIADOS,SRL</t>
  </si>
  <si>
    <r>
      <t>MES REPORTADO:_</t>
    </r>
    <r>
      <rPr>
        <u/>
        <sz val="12"/>
        <color theme="1"/>
        <rFont val="Calibri"/>
        <family val="2"/>
        <scheme val="minor"/>
      </rPr>
      <t xml:space="preserve"> OCTUBRE</t>
    </r>
    <r>
      <rPr>
        <sz val="12"/>
        <color theme="1"/>
        <rFont val="Calibri"/>
        <family val="2"/>
        <scheme val="minor"/>
      </rPr>
      <t>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</si>
</sst>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2" borderId="0" xfId="0" applyFill="1"/>
    <xf numFmtId="0" fontId="4" fillId="0" borderId="0" xfId="0" applyFont="1"/>
    <xf numFmtId="43" fontId="4" fillId="0" borderId="0" xfId="0" applyNumberFormat="1" applyFont="1"/>
    <xf numFmtId="43" fontId="4" fillId="4" borderId="0" xfId="0" applyNumberFormat="1" applyFont="1" applyFill="1"/>
    <xf numFmtId="43" fontId="0" fillId="0" borderId="0" xfId="0" applyNumberFormat="1"/>
    <xf numFmtId="0" fontId="4" fillId="4" borderId="0" xfId="0" applyFont="1" applyFill="1"/>
    <xf numFmtId="0" fontId="10" fillId="0" borderId="0" xfId="0" applyFont="1"/>
    <xf numFmtId="0" fontId="10" fillId="0" borderId="0" xfId="0" applyFont="1" applyAlignment="1">
      <alignment horizontal="centerContinuous"/>
    </xf>
    <xf numFmtId="0" fontId="10" fillId="0" borderId="1" xfId="0" applyFont="1" applyBorder="1"/>
    <xf numFmtId="0" fontId="10" fillId="2" borderId="2" xfId="0" applyFont="1" applyFill="1" applyBorder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44" fontId="12" fillId="0" borderId="2" xfId="2" applyNumberFormat="1" applyFont="1" applyFill="1" applyBorder="1" applyAlignment="1">
      <alignment horizontal="center"/>
    </xf>
    <xf numFmtId="164" fontId="12" fillId="0" borderId="2" xfId="1" applyFont="1" applyFill="1" applyBorder="1" applyAlignment="1">
      <alignment horizontal="right"/>
    </xf>
    <xf numFmtId="164" fontId="12" fillId="0" borderId="2" xfId="1" applyFont="1" applyFill="1" applyBorder="1" applyAlignment="1">
      <alignment horizontal="center"/>
    </xf>
    <xf numFmtId="0" fontId="12" fillId="0" borderId="2" xfId="0" applyFont="1" applyBorder="1"/>
    <xf numFmtId="164" fontId="12" fillId="4" borderId="2" xfId="1" applyFont="1" applyFill="1" applyBorder="1" applyAlignment="1">
      <alignment horizontal="center"/>
    </xf>
    <xf numFmtId="0" fontId="12" fillId="0" borderId="3" xfId="0" applyFont="1" applyBorder="1"/>
    <xf numFmtId="4" fontId="15" fillId="0" borderId="5" xfId="0" applyNumberFormat="1" applyFont="1" applyBorder="1" applyAlignment="1">
      <alignment horizontal="center"/>
    </xf>
    <xf numFmtId="164" fontId="16" fillId="5" borderId="2" xfId="0" applyNumberFormat="1" applyFont="1" applyFill="1" applyBorder="1"/>
    <xf numFmtId="164" fontId="16" fillId="5" borderId="5" xfId="0" applyNumberFormat="1" applyFont="1" applyFill="1" applyBorder="1"/>
    <xf numFmtId="164" fontId="16" fillId="5" borderId="5" xfId="0" applyNumberFormat="1" applyFont="1" applyFill="1" applyBorder="1" applyAlignment="1">
      <alignment horizontal="right"/>
    </xf>
    <xf numFmtId="44" fontId="16" fillId="5" borderId="2" xfId="2" applyNumberFormat="1" applyFont="1" applyFill="1" applyBorder="1" applyAlignment="1">
      <alignment horizontal="center"/>
    </xf>
    <xf numFmtId="164" fontId="17" fillId="5" borderId="2" xfId="1" applyFont="1" applyFill="1" applyBorder="1" applyAlignment="1">
      <alignment horizontal="right"/>
    </xf>
    <xf numFmtId="164" fontId="10" fillId="0" borderId="0" xfId="0" applyNumberFormat="1" applyFont="1"/>
    <xf numFmtId="0" fontId="18" fillId="0" borderId="0" xfId="0" applyFont="1"/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left" vertical="top" wrapText="1"/>
    </xf>
    <xf numFmtId="0" fontId="10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12" fillId="4" borderId="2" xfId="0" applyFont="1" applyFill="1" applyBorder="1"/>
    <xf numFmtId="0" fontId="12" fillId="4" borderId="2" xfId="0" applyFont="1" applyFill="1" applyBorder="1" applyAlignment="1">
      <alignment horizontal="left" wrapText="1"/>
    </xf>
    <xf numFmtId="0" fontId="12" fillId="4" borderId="2" xfId="0" applyFont="1" applyFill="1" applyBorder="1" applyAlignment="1">
      <alignment wrapText="1"/>
    </xf>
    <xf numFmtId="44" fontId="12" fillId="4" borderId="2" xfId="2" applyNumberFormat="1" applyFont="1" applyFill="1" applyBorder="1" applyAlignment="1">
      <alignment horizontal="center"/>
    </xf>
    <xf numFmtId="164" fontId="12" fillId="4" borderId="2" xfId="1" applyFont="1" applyFill="1" applyBorder="1" applyAlignment="1">
      <alignment horizontal="right"/>
    </xf>
    <xf numFmtId="43" fontId="0" fillId="4" borderId="0" xfId="0" applyNumberFormat="1" applyFill="1"/>
    <xf numFmtId="44" fontId="14" fillId="4" borderId="2" xfId="2" applyNumberFormat="1" applyFont="1" applyFill="1" applyBorder="1" applyAlignment="1">
      <alignment horizontal="center"/>
    </xf>
    <xf numFmtId="43" fontId="7" fillId="4" borderId="0" xfId="0" applyNumberFormat="1" applyFont="1" applyFill="1"/>
    <xf numFmtId="0" fontId="6" fillId="4" borderId="0" xfId="0" applyFont="1" applyFill="1"/>
    <xf numFmtId="0" fontId="10" fillId="4" borderId="2" xfId="0" applyFont="1" applyFill="1" applyBorder="1"/>
    <xf numFmtId="0" fontId="10" fillId="4" borderId="2" xfId="0" applyFont="1" applyFill="1" applyBorder="1" applyAlignment="1">
      <alignment horizontal="left" wrapText="1"/>
    </xf>
    <xf numFmtId="164" fontId="10" fillId="4" borderId="2" xfId="1" applyFont="1" applyFill="1" applyBorder="1" applyAlignment="1">
      <alignment horizontal="center"/>
    </xf>
    <xf numFmtId="44" fontId="10" fillId="4" borderId="2" xfId="2" applyNumberFormat="1" applyFont="1" applyFill="1" applyBorder="1" applyAlignment="1">
      <alignment horizontal="center"/>
    </xf>
    <xf numFmtId="43" fontId="5" fillId="4" borderId="0" xfId="0" applyNumberFormat="1" applyFont="1" applyFill="1"/>
    <xf numFmtId="0" fontId="3" fillId="4" borderId="0" xfId="0" applyFont="1" applyFill="1"/>
    <xf numFmtId="0" fontId="12" fillId="4" borderId="3" xfId="0" applyFont="1" applyFill="1" applyBorder="1"/>
    <xf numFmtId="164" fontId="12" fillId="4" borderId="5" xfId="1" applyFont="1" applyFill="1" applyBorder="1" applyAlignment="1">
      <alignment horizontal="center"/>
    </xf>
    <xf numFmtId="0" fontId="13" fillId="4" borderId="2" xfId="0" applyFont="1" applyFill="1" applyBorder="1"/>
    <xf numFmtId="0" fontId="13" fillId="4" borderId="2" xfId="0" applyFont="1" applyFill="1" applyBorder="1" applyAlignment="1">
      <alignment horizontal="left" wrapText="1"/>
    </xf>
    <xf numFmtId="164" fontId="13" fillId="4" borderId="2" xfId="1" applyFont="1" applyFill="1" applyBorder="1" applyAlignment="1">
      <alignment horizontal="center"/>
    </xf>
    <xf numFmtId="44" fontId="13" fillId="4" borderId="2" xfId="2" applyNumberFormat="1" applyFont="1" applyFill="1" applyBorder="1" applyAlignment="1">
      <alignment horizontal="center"/>
    </xf>
    <xf numFmtId="43" fontId="8" fillId="4" borderId="0" xfId="0" applyNumberFormat="1" applyFont="1" applyFill="1"/>
    <xf numFmtId="43" fontId="9" fillId="4" borderId="0" xfId="0" applyNumberFormat="1" applyFont="1" applyFill="1"/>
    <xf numFmtId="0" fontId="9" fillId="4" borderId="0" xfId="0" applyFont="1" applyFill="1"/>
    <xf numFmtId="0" fontId="14" fillId="4" borderId="2" xfId="0" applyFont="1" applyFill="1" applyBorder="1"/>
    <xf numFmtId="0" fontId="14" fillId="4" borderId="2" xfId="0" applyFont="1" applyFill="1" applyBorder="1" applyAlignment="1">
      <alignment horizontal="left" wrapText="1"/>
    </xf>
    <xf numFmtId="164" fontId="14" fillId="4" borderId="2" xfId="1" applyFont="1" applyFill="1" applyBorder="1" applyAlignment="1">
      <alignment horizontal="center"/>
    </xf>
    <xf numFmtId="43" fontId="6" fillId="4" borderId="0" xfId="0" applyNumberFormat="1" applyFont="1" applyFill="1"/>
    <xf numFmtId="44" fontId="19" fillId="4" borderId="2" xfId="2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6" fillId="5" borderId="3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332143</xdr:colOff>
      <xdr:row>0</xdr:row>
      <xdr:rowOff>0</xdr:rowOff>
    </xdr:from>
    <xdr:to>
      <xdr:col>2</xdr:col>
      <xdr:colOff>1173768</xdr:colOff>
      <xdr:row>4</xdr:row>
      <xdr:rowOff>42808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xmlns="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3143" y="0"/>
          <a:ext cx="3111750" cy="995308"/>
        </a:xfrm>
        <a:prstGeom prst="rect">
          <a:avLst/>
        </a:prstGeom>
      </xdr:spPr>
    </xdr:pic>
    <xdr:clientData/>
  </xdr:twoCellAnchor>
  <xdr:twoCellAnchor editAs="oneCell">
    <xdr:from>
      <xdr:col>16</xdr:col>
      <xdr:colOff>449494</xdr:colOff>
      <xdr:row>0</xdr:row>
      <xdr:rowOff>142875</xdr:rowOff>
    </xdr:from>
    <xdr:to>
      <xdr:col>16</xdr:col>
      <xdr:colOff>1685923</xdr:colOff>
      <xdr:row>5</xdr:row>
      <xdr:rowOff>10702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532921" y="142875"/>
          <a:ext cx="1236429" cy="10450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1078"/>
  <sheetViews>
    <sheetView tabSelected="1" view="pageBreakPreview" topLeftCell="H140" zoomScale="80" zoomScaleNormal="80" zoomScaleSheetLayoutView="80" workbookViewId="0">
      <selection activeCell="P170" sqref="P170"/>
    </sheetView>
  </sheetViews>
  <sheetFormatPr baseColWidth="10" defaultRowHeight="15" x14ac:dyDescent="0.25"/>
  <cols>
    <col min="1" max="1" width="5.7109375" customWidth="1"/>
    <col min="2" max="2" width="34" customWidth="1"/>
    <col min="3" max="3" width="42.85546875" customWidth="1"/>
    <col min="4" max="4" width="23.28515625" customWidth="1"/>
    <col min="5" max="5" width="25" customWidth="1"/>
    <col min="6" max="6" width="22" style="1" customWidth="1"/>
    <col min="7" max="7" width="27.5703125" customWidth="1"/>
    <col min="8" max="8" width="22.42578125" customWidth="1"/>
    <col min="9" max="9" width="21.7109375" customWidth="1"/>
    <col min="10" max="10" width="23.42578125" style="1" customWidth="1"/>
    <col min="11" max="11" width="22.5703125" customWidth="1"/>
    <col min="12" max="12" width="25.5703125" customWidth="1"/>
    <col min="13" max="13" width="23.140625" customWidth="1"/>
    <col min="14" max="14" width="21.140625" customWidth="1"/>
    <col min="15" max="16" width="20.7109375" customWidth="1"/>
    <col min="17" max="17" width="31.140625" customWidth="1"/>
    <col min="18" max="18" width="19.5703125" bestFit="1" customWidth="1"/>
    <col min="19" max="19" width="22.85546875" customWidth="1"/>
  </cols>
  <sheetData>
    <row r="1" spans="1:69" ht="18.75" x14ac:dyDescent="0.3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5"/>
    </row>
    <row r="2" spans="1:69" ht="18.75" x14ac:dyDescent="0.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5"/>
    </row>
    <row r="3" spans="1:69" ht="18.75" x14ac:dyDescent="0.3">
      <c r="A3" s="65" t="s">
        <v>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5"/>
    </row>
    <row r="4" spans="1:69" ht="18.75" x14ac:dyDescent="0.3">
      <c r="A4" s="65" t="s">
        <v>13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5"/>
    </row>
    <row r="5" spans="1:69" ht="18.75" x14ac:dyDescent="0.3">
      <c r="A5" s="10"/>
      <c r="B5" s="10" t="s">
        <v>259</v>
      </c>
      <c r="C5" s="10"/>
      <c r="D5" s="10"/>
      <c r="E5" s="10"/>
      <c r="F5" s="10" t="s">
        <v>260</v>
      </c>
      <c r="G5" s="10" t="s">
        <v>277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5"/>
    </row>
    <row r="6" spans="1:69" ht="27" customHeight="1" x14ac:dyDescent="0.3">
      <c r="A6" s="10"/>
      <c r="B6" s="12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5"/>
    </row>
    <row r="7" spans="1:69" s="4" customFormat="1" ht="43.5" customHeight="1" x14ac:dyDescent="0.3">
      <c r="A7" s="13" t="s">
        <v>2</v>
      </c>
      <c r="B7" s="13" t="s">
        <v>3</v>
      </c>
      <c r="C7" s="13" t="s">
        <v>267</v>
      </c>
      <c r="D7" s="13" t="s">
        <v>4</v>
      </c>
      <c r="E7" s="13" t="s">
        <v>5</v>
      </c>
      <c r="F7" s="13" t="s">
        <v>8</v>
      </c>
      <c r="G7" s="13" t="s">
        <v>9</v>
      </c>
      <c r="H7" s="13" t="s">
        <v>10</v>
      </c>
      <c r="I7" s="13" t="s">
        <v>190</v>
      </c>
      <c r="J7" s="13" t="s">
        <v>206</v>
      </c>
      <c r="K7" s="13" t="s">
        <v>217</v>
      </c>
      <c r="L7" s="13" t="s">
        <v>222</v>
      </c>
      <c r="M7" s="13" t="s">
        <v>238</v>
      </c>
      <c r="N7" s="13" t="s">
        <v>246</v>
      </c>
      <c r="O7" s="13" t="s">
        <v>256</v>
      </c>
      <c r="P7" s="13" t="s">
        <v>268</v>
      </c>
      <c r="Q7" s="14" t="s">
        <v>6</v>
      </c>
      <c r="R7" s="9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s="2" customFormat="1" ht="42" customHeight="1" x14ac:dyDescent="0.3">
      <c r="A8" s="45">
        <v>1</v>
      </c>
      <c r="B8" s="46" t="s">
        <v>100</v>
      </c>
      <c r="C8" s="45" t="s">
        <v>231</v>
      </c>
      <c r="D8" s="45" t="s">
        <v>184</v>
      </c>
      <c r="E8" s="47">
        <v>0</v>
      </c>
      <c r="F8" s="47">
        <v>0</v>
      </c>
      <c r="G8" s="47">
        <v>0</v>
      </c>
      <c r="H8" s="47">
        <v>0</v>
      </c>
      <c r="I8" s="48"/>
      <c r="J8" s="39"/>
      <c r="K8" s="39"/>
      <c r="L8" s="39"/>
      <c r="M8" s="39"/>
      <c r="N8" s="39"/>
      <c r="O8" s="39"/>
      <c r="P8" s="39"/>
      <c r="Q8" s="40">
        <f>(E8+F8+G8+H8+I8+J8+K8+L8+M8+N8+O8+P8)</f>
        <v>0</v>
      </c>
      <c r="R8" s="7"/>
      <c r="S8" s="41"/>
    </row>
    <row r="9" spans="1:69" s="2" customFormat="1" ht="33.75" customHeight="1" x14ac:dyDescent="0.3">
      <c r="A9" s="45">
        <v>3</v>
      </c>
      <c r="B9" s="46" t="s">
        <v>30</v>
      </c>
      <c r="C9" s="45" t="s">
        <v>175</v>
      </c>
      <c r="D9" s="45" t="s">
        <v>184</v>
      </c>
      <c r="E9" s="47">
        <v>0</v>
      </c>
      <c r="F9" s="47">
        <v>0</v>
      </c>
      <c r="G9" s="47">
        <v>0</v>
      </c>
      <c r="H9" s="47">
        <v>0</v>
      </c>
      <c r="I9" s="48"/>
      <c r="J9" s="39"/>
      <c r="K9" s="39"/>
      <c r="L9" s="39"/>
      <c r="M9" s="39"/>
      <c r="N9" s="39"/>
      <c r="O9" s="39"/>
      <c r="P9" s="39"/>
      <c r="Q9" s="40">
        <f t="shared" ref="Q9:Q72" si="0">(E9+F9+G9+H9+I9+J9+K9+L9+M9+N9+O9+P9)</f>
        <v>0</v>
      </c>
      <c r="R9" s="7"/>
      <c r="S9" s="41"/>
    </row>
    <row r="10" spans="1:69" s="2" customFormat="1" ht="33.75" customHeight="1" x14ac:dyDescent="0.3">
      <c r="A10" s="45">
        <v>4</v>
      </c>
      <c r="B10" s="46" t="s">
        <v>31</v>
      </c>
      <c r="C10" s="45" t="s">
        <v>159</v>
      </c>
      <c r="D10" s="45" t="s">
        <v>184</v>
      </c>
      <c r="E10" s="47">
        <v>97200</v>
      </c>
      <c r="F10" s="47">
        <v>0</v>
      </c>
      <c r="G10" s="47">
        <v>0</v>
      </c>
      <c r="H10" s="47">
        <v>0</v>
      </c>
      <c r="I10" s="48">
        <v>39060</v>
      </c>
      <c r="J10" s="39">
        <v>37800</v>
      </c>
      <c r="K10" s="39">
        <v>39060</v>
      </c>
      <c r="L10" s="39">
        <v>37800</v>
      </c>
      <c r="M10" s="39">
        <v>39060</v>
      </c>
      <c r="N10" s="39"/>
      <c r="O10" s="39"/>
      <c r="P10" s="39"/>
      <c r="Q10" s="40">
        <f t="shared" si="0"/>
        <v>289980</v>
      </c>
      <c r="R10" s="7"/>
      <c r="S10" s="41"/>
    </row>
    <row r="11" spans="1:69" s="2" customFormat="1" ht="38.25" customHeight="1" x14ac:dyDescent="0.3">
      <c r="A11" s="45">
        <v>5</v>
      </c>
      <c r="B11" s="46" t="s">
        <v>265</v>
      </c>
      <c r="C11" s="45" t="s">
        <v>247</v>
      </c>
      <c r="D11" s="45" t="s">
        <v>184</v>
      </c>
      <c r="E11" s="47">
        <v>0</v>
      </c>
      <c r="F11" s="47">
        <v>0</v>
      </c>
      <c r="G11" s="47">
        <v>48600</v>
      </c>
      <c r="H11" s="47">
        <v>44640</v>
      </c>
      <c r="I11" s="48">
        <v>50040</v>
      </c>
      <c r="J11" s="39">
        <v>47520</v>
      </c>
      <c r="K11" s="39">
        <v>49320</v>
      </c>
      <c r="L11" s="39">
        <v>48240</v>
      </c>
      <c r="M11" s="39">
        <v>48600</v>
      </c>
      <c r="N11" s="39">
        <v>50040</v>
      </c>
      <c r="O11" s="39"/>
      <c r="P11" s="39"/>
      <c r="Q11" s="40">
        <f t="shared" si="0"/>
        <v>387000</v>
      </c>
      <c r="R11" s="7"/>
      <c r="S11" s="41"/>
    </row>
    <row r="12" spans="1:69" s="2" customFormat="1" ht="23.25" customHeight="1" x14ac:dyDescent="0.3">
      <c r="A12" s="45">
        <v>6</v>
      </c>
      <c r="B12" s="46" t="s">
        <v>233</v>
      </c>
      <c r="C12" s="45" t="s">
        <v>128</v>
      </c>
      <c r="D12" s="45" t="s">
        <v>184</v>
      </c>
      <c r="E12" s="47">
        <v>0</v>
      </c>
      <c r="F12" s="47">
        <v>0</v>
      </c>
      <c r="G12" s="19">
        <v>0</v>
      </c>
      <c r="H12" s="19">
        <v>0</v>
      </c>
      <c r="I12" s="48"/>
      <c r="J12" s="39"/>
      <c r="K12" s="39"/>
      <c r="L12" s="39"/>
      <c r="M12" s="39">
        <v>120000</v>
      </c>
      <c r="N12" s="39"/>
      <c r="O12" s="39"/>
      <c r="P12" s="39">
        <v>144000</v>
      </c>
      <c r="Q12" s="40">
        <f t="shared" si="0"/>
        <v>264000</v>
      </c>
      <c r="R12" s="7"/>
      <c r="S12" s="41"/>
    </row>
    <row r="13" spans="1:69" s="2" customFormat="1" ht="30.75" customHeight="1" x14ac:dyDescent="0.3">
      <c r="A13" s="45">
        <v>7</v>
      </c>
      <c r="B13" s="46" t="s">
        <v>212</v>
      </c>
      <c r="C13" s="45" t="s">
        <v>211</v>
      </c>
      <c r="D13" s="45" t="s">
        <v>184</v>
      </c>
      <c r="E13" s="47">
        <v>0</v>
      </c>
      <c r="F13" s="47">
        <v>0</v>
      </c>
      <c r="G13" s="19">
        <v>0</v>
      </c>
      <c r="H13" s="19">
        <v>0</v>
      </c>
      <c r="I13" s="48"/>
      <c r="J13" s="39"/>
      <c r="K13" s="39"/>
      <c r="L13" s="39"/>
      <c r="M13" s="39"/>
      <c r="N13" s="39"/>
      <c r="O13" s="39"/>
      <c r="P13" s="39"/>
      <c r="Q13" s="40">
        <f t="shared" si="0"/>
        <v>0</v>
      </c>
      <c r="R13" s="7"/>
      <c r="S13" s="41"/>
    </row>
    <row r="14" spans="1:69" s="2" customFormat="1" ht="30.75" customHeight="1" x14ac:dyDescent="0.3">
      <c r="A14" s="36">
        <v>8</v>
      </c>
      <c r="B14" s="37" t="s">
        <v>18</v>
      </c>
      <c r="C14" s="36" t="s">
        <v>138</v>
      </c>
      <c r="D14" s="36" t="s">
        <v>184</v>
      </c>
      <c r="E14" s="19">
        <v>0</v>
      </c>
      <c r="F14" s="19">
        <v>0</v>
      </c>
      <c r="G14" s="19">
        <v>0</v>
      </c>
      <c r="H14" s="19">
        <v>0</v>
      </c>
      <c r="I14" s="39"/>
      <c r="J14" s="39"/>
      <c r="K14" s="39"/>
      <c r="L14" s="39"/>
      <c r="M14" s="39"/>
      <c r="N14" s="39"/>
      <c r="O14" s="39"/>
      <c r="P14" s="39">
        <v>70000</v>
      </c>
      <c r="Q14" s="40">
        <f t="shared" si="0"/>
        <v>70000</v>
      </c>
      <c r="R14" s="7"/>
      <c r="S14" s="41"/>
    </row>
    <row r="15" spans="1:69" s="2" customFormat="1" ht="30.75" customHeight="1" x14ac:dyDescent="0.3">
      <c r="A15" s="36">
        <v>9</v>
      </c>
      <c r="B15" s="37" t="s">
        <v>223</v>
      </c>
      <c r="C15" s="36" t="s">
        <v>224</v>
      </c>
      <c r="D15" s="36" t="s">
        <v>184</v>
      </c>
      <c r="E15" s="19">
        <v>0</v>
      </c>
      <c r="F15" s="19">
        <v>0</v>
      </c>
      <c r="G15" s="19">
        <v>0</v>
      </c>
      <c r="H15" s="19">
        <v>0</v>
      </c>
      <c r="I15" s="39"/>
      <c r="J15" s="39"/>
      <c r="K15" s="39">
        <v>52738.96</v>
      </c>
      <c r="L15" s="39"/>
      <c r="M15" s="39"/>
      <c r="N15" s="39"/>
      <c r="O15" s="39"/>
      <c r="P15" s="39"/>
      <c r="Q15" s="40">
        <f t="shared" si="0"/>
        <v>52738.96</v>
      </c>
      <c r="R15" s="7"/>
      <c r="S15" s="41"/>
    </row>
    <row r="16" spans="1:69" s="2" customFormat="1" ht="32.25" x14ac:dyDescent="0.3">
      <c r="A16" s="36"/>
      <c r="B16" s="37" t="s">
        <v>122</v>
      </c>
      <c r="C16" s="36" t="s">
        <v>214</v>
      </c>
      <c r="D16" s="36" t="s">
        <v>184</v>
      </c>
      <c r="E16" s="19">
        <v>0</v>
      </c>
      <c r="F16" s="19">
        <v>0</v>
      </c>
      <c r="G16" s="19">
        <v>0</v>
      </c>
      <c r="H16" s="19">
        <v>0</v>
      </c>
      <c r="I16" s="39"/>
      <c r="J16" s="39">
        <v>35223</v>
      </c>
      <c r="K16" s="39"/>
      <c r="L16" s="39"/>
      <c r="M16" s="39"/>
      <c r="N16" s="39"/>
      <c r="O16" s="39">
        <f>(109527.6+27399.01)</f>
        <v>136926.61000000002</v>
      </c>
      <c r="P16" s="39"/>
      <c r="Q16" s="40">
        <f t="shared" si="0"/>
        <v>172149.61000000002</v>
      </c>
      <c r="R16" s="7"/>
      <c r="S16" s="41"/>
    </row>
    <row r="17" spans="1:19" s="2" customFormat="1" ht="32.25" x14ac:dyDescent="0.3">
      <c r="A17" s="36">
        <v>11</v>
      </c>
      <c r="B17" s="37" t="s">
        <v>123</v>
      </c>
      <c r="C17" s="36" t="s">
        <v>166</v>
      </c>
      <c r="D17" s="36" t="s">
        <v>184</v>
      </c>
      <c r="E17" s="19">
        <v>1141844.1399999999</v>
      </c>
      <c r="F17" s="19">
        <v>0</v>
      </c>
      <c r="G17" s="19">
        <v>0</v>
      </c>
      <c r="H17" s="19">
        <v>0</v>
      </c>
      <c r="I17" s="39"/>
      <c r="J17" s="39"/>
      <c r="K17" s="39"/>
      <c r="L17" s="39"/>
      <c r="M17" s="39"/>
      <c r="N17" s="39"/>
      <c r="O17" s="39"/>
      <c r="P17" s="39"/>
      <c r="Q17" s="40">
        <f t="shared" si="0"/>
        <v>1141844.1399999999</v>
      </c>
      <c r="R17" s="7"/>
      <c r="S17" s="41"/>
    </row>
    <row r="18" spans="1:19" s="2" customFormat="1" ht="18.75" x14ac:dyDescent="0.3">
      <c r="A18" s="36">
        <v>12</v>
      </c>
      <c r="B18" s="37" t="s">
        <v>29</v>
      </c>
      <c r="C18" s="36" t="s">
        <v>161</v>
      </c>
      <c r="D18" s="36" t="s">
        <v>184</v>
      </c>
      <c r="E18" s="19">
        <v>0</v>
      </c>
      <c r="F18" s="19"/>
      <c r="G18" s="19"/>
      <c r="H18" s="19">
        <v>82748</v>
      </c>
      <c r="I18" s="39">
        <f>(90390+42979)</f>
        <v>133369</v>
      </c>
      <c r="J18" s="39">
        <v>14330</v>
      </c>
      <c r="K18" s="39">
        <v>8220</v>
      </c>
      <c r="L18" s="39"/>
      <c r="M18" s="39"/>
      <c r="N18" s="39"/>
      <c r="O18" s="39"/>
      <c r="P18" s="39"/>
      <c r="Q18" s="40">
        <f t="shared" si="0"/>
        <v>238667</v>
      </c>
      <c r="R18" s="7"/>
      <c r="S18" s="41"/>
    </row>
    <row r="19" spans="1:19" s="2" customFormat="1" ht="24" customHeight="1" x14ac:dyDescent="0.3">
      <c r="A19" s="36">
        <v>13</v>
      </c>
      <c r="B19" s="37" t="s">
        <v>232</v>
      </c>
      <c r="C19" s="36" t="s">
        <v>211</v>
      </c>
      <c r="D19" s="36" t="s">
        <v>184</v>
      </c>
      <c r="E19" s="19">
        <v>0</v>
      </c>
      <c r="F19" s="19">
        <v>0</v>
      </c>
      <c r="G19" s="19">
        <v>0</v>
      </c>
      <c r="H19" s="19">
        <v>0</v>
      </c>
      <c r="I19" s="39"/>
      <c r="J19" s="39">
        <v>70620</v>
      </c>
      <c r="K19" s="39"/>
      <c r="L19" s="39"/>
      <c r="M19" s="39"/>
      <c r="N19" s="39"/>
      <c r="O19" s="39"/>
      <c r="P19" s="39"/>
      <c r="Q19" s="40">
        <f t="shared" si="0"/>
        <v>70620</v>
      </c>
      <c r="R19" s="7"/>
      <c r="S19" s="41"/>
    </row>
    <row r="20" spans="1:19" s="44" customFormat="1" ht="18.75" x14ac:dyDescent="0.3">
      <c r="A20" s="36">
        <v>14</v>
      </c>
      <c r="B20" s="37" t="s">
        <v>32</v>
      </c>
      <c r="C20" s="36" t="s">
        <v>176</v>
      </c>
      <c r="D20" s="36" t="s">
        <v>184</v>
      </c>
      <c r="E20" s="19"/>
      <c r="F20" s="19">
        <v>30000</v>
      </c>
      <c r="G20" s="19">
        <v>10000</v>
      </c>
      <c r="H20" s="19">
        <v>10000</v>
      </c>
      <c r="I20" s="19">
        <v>10000</v>
      </c>
      <c r="J20" s="39"/>
      <c r="K20" s="39"/>
      <c r="L20" s="39">
        <v>10000</v>
      </c>
      <c r="M20" s="39"/>
      <c r="N20" s="39"/>
      <c r="O20" s="39"/>
      <c r="P20" s="39"/>
      <c r="Q20" s="40">
        <f t="shared" si="0"/>
        <v>70000</v>
      </c>
      <c r="R20" s="43"/>
      <c r="S20" s="41"/>
    </row>
    <row r="21" spans="1:19" s="44" customFormat="1" ht="18.75" x14ac:dyDescent="0.3">
      <c r="A21" s="36">
        <v>15</v>
      </c>
      <c r="B21" s="37" t="s">
        <v>46</v>
      </c>
      <c r="C21" s="36" t="s">
        <v>134</v>
      </c>
      <c r="D21" s="36" t="s">
        <v>184</v>
      </c>
      <c r="E21" s="19">
        <v>0</v>
      </c>
      <c r="F21" s="19">
        <v>12000</v>
      </c>
      <c r="G21" s="19">
        <v>0</v>
      </c>
      <c r="H21" s="19"/>
      <c r="I21" s="19"/>
      <c r="J21" s="39"/>
      <c r="K21" s="39"/>
      <c r="L21" s="39"/>
      <c r="M21" s="39"/>
      <c r="N21" s="39"/>
      <c r="O21" s="39"/>
      <c r="P21" s="39"/>
      <c r="Q21" s="40">
        <f t="shared" si="0"/>
        <v>12000</v>
      </c>
      <c r="R21" s="43"/>
      <c r="S21" s="41"/>
    </row>
    <row r="22" spans="1:19" s="2" customFormat="1" ht="18.75" x14ac:dyDescent="0.3">
      <c r="A22" s="36">
        <v>16</v>
      </c>
      <c r="B22" s="37" t="s">
        <v>116</v>
      </c>
      <c r="C22" s="36" t="s">
        <v>146</v>
      </c>
      <c r="D22" s="36" t="s">
        <v>184</v>
      </c>
      <c r="E22" s="19">
        <v>0</v>
      </c>
      <c r="F22" s="19">
        <v>0</v>
      </c>
      <c r="G22" s="19">
        <v>0</v>
      </c>
      <c r="H22" s="19">
        <v>0</v>
      </c>
      <c r="I22" s="19"/>
      <c r="J22" s="39"/>
      <c r="K22" s="39"/>
      <c r="L22" s="39"/>
      <c r="M22" s="39"/>
      <c r="N22" s="39"/>
      <c r="O22" s="39"/>
      <c r="P22" s="39"/>
      <c r="Q22" s="40">
        <f t="shared" si="0"/>
        <v>0</v>
      </c>
      <c r="R22" s="7"/>
      <c r="S22" s="41"/>
    </row>
    <row r="23" spans="1:19" s="59" customFormat="1" ht="18.75" x14ac:dyDescent="0.3">
      <c r="A23" s="53">
        <v>17</v>
      </c>
      <c r="B23" s="54" t="s">
        <v>33</v>
      </c>
      <c r="C23" s="53" t="s">
        <v>130</v>
      </c>
      <c r="D23" s="53" t="s">
        <v>184</v>
      </c>
      <c r="E23" s="55"/>
      <c r="F23" s="55">
        <v>0</v>
      </c>
      <c r="G23" s="55">
        <v>0</v>
      </c>
      <c r="H23" s="55">
        <v>0</v>
      </c>
      <c r="I23" s="55"/>
      <c r="J23" s="56"/>
      <c r="K23" s="56"/>
      <c r="L23" s="56"/>
      <c r="M23" s="56">
        <v>235918.66</v>
      </c>
      <c r="N23" s="56"/>
      <c r="O23" s="56">
        <f>(11843.66+11843.66)+22417.64</f>
        <v>46104.959999999999</v>
      </c>
      <c r="P23" s="56">
        <v>213402.86</v>
      </c>
      <c r="Q23" s="40">
        <f t="shared" si="0"/>
        <v>495426.48</v>
      </c>
      <c r="R23" s="57"/>
      <c r="S23" s="58"/>
    </row>
    <row r="24" spans="1:19" s="2" customFormat="1" ht="18.75" x14ac:dyDescent="0.3">
      <c r="A24" s="36">
        <v>18</v>
      </c>
      <c r="B24" s="37" t="s">
        <v>34</v>
      </c>
      <c r="C24" s="36"/>
      <c r="D24" s="36" t="s">
        <v>184</v>
      </c>
      <c r="E24" s="19">
        <v>0</v>
      </c>
      <c r="F24" s="19">
        <v>0</v>
      </c>
      <c r="G24" s="19">
        <v>0</v>
      </c>
      <c r="H24" s="19">
        <v>0</v>
      </c>
      <c r="I24" s="19"/>
      <c r="J24" s="39"/>
      <c r="K24" s="39"/>
      <c r="L24" s="39"/>
      <c r="M24" s="39"/>
      <c r="N24" s="39"/>
      <c r="O24" s="39"/>
      <c r="P24" s="39"/>
      <c r="Q24" s="40">
        <f t="shared" si="0"/>
        <v>0</v>
      </c>
      <c r="R24" s="7"/>
      <c r="S24" s="41"/>
    </row>
    <row r="25" spans="1:19" s="2" customFormat="1" ht="18.75" x14ac:dyDescent="0.3">
      <c r="A25" s="36">
        <v>19</v>
      </c>
      <c r="B25" s="37" t="s">
        <v>35</v>
      </c>
      <c r="C25" s="36" t="s">
        <v>263</v>
      </c>
      <c r="D25" s="36" t="s">
        <v>184</v>
      </c>
      <c r="E25" s="19">
        <v>0</v>
      </c>
      <c r="F25" s="19">
        <v>0</v>
      </c>
      <c r="G25" s="19">
        <v>0</v>
      </c>
      <c r="H25" s="19">
        <v>0</v>
      </c>
      <c r="I25" s="19"/>
      <c r="J25" s="39"/>
      <c r="K25" s="39"/>
      <c r="L25" s="39"/>
      <c r="M25" s="39"/>
      <c r="N25" s="39"/>
      <c r="O25" s="39">
        <v>405000</v>
      </c>
      <c r="P25" s="39"/>
      <c r="Q25" s="40">
        <f t="shared" si="0"/>
        <v>405000</v>
      </c>
      <c r="R25" s="7"/>
      <c r="S25" s="41"/>
    </row>
    <row r="26" spans="1:19" s="44" customFormat="1" ht="18.75" x14ac:dyDescent="0.3">
      <c r="A26" s="36">
        <v>20</v>
      </c>
      <c r="B26" s="37" t="s">
        <v>106</v>
      </c>
      <c r="C26" s="36" t="s">
        <v>145</v>
      </c>
      <c r="D26" s="36" t="s">
        <v>184</v>
      </c>
      <c r="E26" s="19">
        <v>13711.7</v>
      </c>
      <c r="F26" s="19">
        <v>7851.24</v>
      </c>
      <c r="G26" s="19"/>
      <c r="H26" s="19">
        <v>0</v>
      </c>
      <c r="I26" s="19"/>
      <c r="J26" s="39"/>
      <c r="K26" s="39"/>
      <c r="L26" s="39"/>
      <c r="M26" s="39"/>
      <c r="N26" s="39"/>
      <c r="O26" s="39"/>
      <c r="P26" s="39"/>
      <c r="Q26" s="40">
        <f t="shared" si="0"/>
        <v>21562.940000000002</v>
      </c>
      <c r="R26" s="43"/>
      <c r="S26" s="41"/>
    </row>
    <row r="27" spans="1:19" s="2" customFormat="1" ht="18.75" x14ac:dyDescent="0.3">
      <c r="A27" s="36">
        <v>21</v>
      </c>
      <c r="B27" s="37" t="s">
        <v>108</v>
      </c>
      <c r="C27" s="36"/>
      <c r="D27" s="36" t="s">
        <v>184</v>
      </c>
      <c r="E27" s="19">
        <v>0</v>
      </c>
      <c r="F27" s="19">
        <v>0</v>
      </c>
      <c r="G27" s="19">
        <v>0</v>
      </c>
      <c r="H27" s="19">
        <v>0</v>
      </c>
      <c r="I27" s="19"/>
      <c r="J27" s="39"/>
      <c r="K27" s="39"/>
      <c r="L27" s="39"/>
      <c r="M27" s="39"/>
      <c r="N27" s="39"/>
      <c r="O27" s="39"/>
      <c r="P27" s="39"/>
      <c r="Q27" s="40">
        <f t="shared" si="0"/>
        <v>0</v>
      </c>
      <c r="R27" s="7"/>
      <c r="S27" s="41"/>
    </row>
    <row r="28" spans="1:19" s="2" customFormat="1" ht="18.75" x14ac:dyDescent="0.3">
      <c r="A28" s="36">
        <v>22</v>
      </c>
      <c r="B28" s="37" t="s">
        <v>36</v>
      </c>
      <c r="C28" s="36" t="s">
        <v>124</v>
      </c>
      <c r="D28" s="36" t="s">
        <v>184</v>
      </c>
      <c r="E28" s="19">
        <v>156700</v>
      </c>
      <c r="F28" s="19">
        <v>0</v>
      </c>
      <c r="G28" s="19"/>
      <c r="H28" s="19">
        <v>0</v>
      </c>
      <c r="I28" s="19"/>
      <c r="J28" s="39"/>
      <c r="K28" s="39"/>
      <c r="L28" s="39"/>
      <c r="M28" s="39"/>
      <c r="N28" s="39"/>
      <c r="O28" s="39"/>
      <c r="P28" s="39"/>
      <c r="Q28" s="40">
        <f t="shared" si="0"/>
        <v>156700</v>
      </c>
      <c r="R28" s="7"/>
      <c r="S28" s="41"/>
    </row>
    <row r="29" spans="1:19" s="44" customFormat="1" ht="18.75" x14ac:dyDescent="0.3">
      <c r="A29" s="60"/>
      <c r="B29" s="61"/>
      <c r="C29" s="60"/>
      <c r="D29" s="60"/>
      <c r="E29" s="62"/>
      <c r="F29" s="62">
        <v>0</v>
      </c>
      <c r="G29" s="62"/>
      <c r="H29" s="62">
        <v>0</v>
      </c>
      <c r="I29" s="62"/>
      <c r="J29" s="42"/>
      <c r="K29" s="42"/>
      <c r="L29" s="42"/>
      <c r="M29" s="42"/>
      <c r="N29" s="42"/>
      <c r="O29" s="42"/>
      <c r="P29" s="42"/>
      <c r="Q29" s="40">
        <f t="shared" si="0"/>
        <v>0</v>
      </c>
      <c r="R29" s="43"/>
      <c r="S29" s="63"/>
    </row>
    <row r="30" spans="1:19" s="2" customFormat="1" ht="18.75" x14ac:dyDescent="0.3">
      <c r="A30" s="36">
        <v>23</v>
      </c>
      <c r="B30" s="37" t="s">
        <v>113</v>
      </c>
      <c r="C30" s="36" t="s">
        <v>147</v>
      </c>
      <c r="D30" s="36" t="s">
        <v>184</v>
      </c>
      <c r="E30" s="19"/>
      <c r="F30" s="19">
        <v>0</v>
      </c>
      <c r="G30" s="19">
        <v>0</v>
      </c>
      <c r="H30" s="19">
        <v>0</v>
      </c>
      <c r="I30" s="19"/>
      <c r="J30" s="39"/>
      <c r="K30" s="39"/>
      <c r="L30" s="39"/>
      <c r="M30" s="39"/>
      <c r="N30" s="39"/>
      <c r="O30" s="39"/>
      <c r="P30" s="39"/>
      <c r="Q30" s="40">
        <f t="shared" si="0"/>
        <v>0</v>
      </c>
      <c r="R30" s="7"/>
      <c r="S30" s="41"/>
    </row>
    <row r="31" spans="1:19" s="2" customFormat="1" ht="18.75" x14ac:dyDescent="0.3">
      <c r="A31" s="36">
        <v>24</v>
      </c>
      <c r="B31" s="37" t="s">
        <v>37</v>
      </c>
      <c r="C31" s="36" t="s">
        <v>131</v>
      </c>
      <c r="D31" s="36" t="s">
        <v>184</v>
      </c>
      <c r="E31" s="19">
        <v>17995</v>
      </c>
      <c r="F31" s="19">
        <v>0</v>
      </c>
      <c r="G31" s="19">
        <v>0</v>
      </c>
      <c r="H31" s="19">
        <v>0</v>
      </c>
      <c r="I31" s="19"/>
      <c r="J31" s="39"/>
      <c r="K31" s="39"/>
      <c r="L31" s="39"/>
      <c r="M31" s="39"/>
      <c r="N31" s="39"/>
      <c r="O31" s="39"/>
      <c r="P31" s="39"/>
      <c r="Q31" s="40">
        <f t="shared" si="0"/>
        <v>17995</v>
      </c>
      <c r="R31" s="7"/>
      <c r="S31" s="41"/>
    </row>
    <row r="32" spans="1:19" s="2" customFormat="1" ht="18.75" x14ac:dyDescent="0.3">
      <c r="A32" s="36">
        <v>25</v>
      </c>
      <c r="B32" s="37" t="s">
        <v>38</v>
      </c>
      <c r="C32" s="36" t="s">
        <v>132</v>
      </c>
      <c r="D32" s="36" t="s">
        <v>184</v>
      </c>
      <c r="E32" s="19">
        <v>90000</v>
      </c>
      <c r="F32" s="19">
        <v>0</v>
      </c>
      <c r="G32" s="19">
        <v>0</v>
      </c>
      <c r="H32" s="19">
        <v>0</v>
      </c>
      <c r="I32" s="19"/>
      <c r="J32" s="39"/>
      <c r="K32" s="39"/>
      <c r="L32" s="39"/>
      <c r="M32" s="39"/>
      <c r="N32" s="39"/>
      <c r="O32" s="39"/>
      <c r="P32" s="39"/>
      <c r="Q32" s="40">
        <f t="shared" si="0"/>
        <v>90000</v>
      </c>
      <c r="R32" s="7"/>
      <c r="S32" s="41"/>
    </row>
    <row r="33" spans="1:19" s="2" customFormat="1" ht="18.75" x14ac:dyDescent="0.3">
      <c r="A33" s="36">
        <v>26</v>
      </c>
      <c r="B33" s="37" t="s">
        <v>15</v>
      </c>
      <c r="C33" s="36" t="s">
        <v>126</v>
      </c>
      <c r="D33" s="36" t="s">
        <v>184</v>
      </c>
      <c r="E33" s="19">
        <v>0</v>
      </c>
      <c r="F33" s="19">
        <v>0</v>
      </c>
      <c r="G33" s="19">
        <v>0</v>
      </c>
      <c r="H33" s="19">
        <v>0</v>
      </c>
      <c r="I33" s="19"/>
      <c r="J33" s="39"/>
      <c r="K33" s="39"/>
      <c r="L33" s="39">
        <v>4720</v>
      </c>
      <c r="M33" s="39"/>
      <c r="N33" s="39"/>
      <c r="O33" s="39"/>
      <c r="P33" s="39"/>
      <c r="Q33" s="40">
        <f t="shared" si="0"/>
        <v>4720</v>
      </c>
      <c r="R33" s="7"/>
      <c r="S33" s="41"/>
    </row>
    <row r="34" spans="1:19" s="44" customFormat="1" ht="18.75" x14ac:dyDescent="0.3">
      <c r="A34" s="36">
        <v>27</v>
      </c>
      <c r="B34" s="37" t="s">
        <v>39</v>
      </c>
      <c r="C34" s="36" t="s">
        <v>160</v>
      </c>
      <c r="D34" s="36" t="s">
        <v>184</v>
      </c>
      <c r="E34" s="19">
        <v>90975</v>
      </c>
      <c r="F34" s="19">
        <v>90550</v>
      </c>
      <c r="G34" s="19">
        <v>0</v>
      </c>
      <c r="H34" s="19">
        <v>0</v>
      </c>
      <c r="I34" s="19"/>
      <c r="J34" s="39"/>
      <c r="K34" s="39"/>
      <c r="L34" s="39"/>
      <c r="M34" s="39"/>
      <c r="N34" s="39"/>
      <c r="O34" s="39"/>
      <c r="P34" s="39"/>
      <c r="Q34" s="40">
        <f t="shared" si="0"/>
        <v>181525</v>
      </c>
      <c r="R34" s="43"/>
      <c r="S34" s="41"/>
    </row>
    <row r="35" spans="1:19" s="2" customFormat="1" ht="18.75" x14ac:dyDescent="0.3">
      <c r="A35" s="36">
        <v>28</v>
      </c>
      <c r="B35" s="37" t="s">
        <v>40</v>
      </c>
      <c r="C35" s="36" t="s">
        <v>143</v>
      </c>
      <c r="D35" s="36" t="s">
        <v>184</v>
      </c>
      <c r="E35" s="19">
        <v>149659.4</v>
      </c>
      <c r="F35" s="19">
        <v>0</v>
      </c>
      <c r="G35" s="19">
        <v>0</v>
      </c>
      <c r="H35" s="19">
        <v>0</v>
      </c>
      <c r="I35" s="19"/>
      <c r="J35" s="39"/>
      <c r="K35" s="39"/>
      <c r="L35" s="39"/>
      <c r="M35" s="39"/>
      <c r="N35" s="39"/>
      <c r="O35" s="39"/>
      <c r="P35" s="39"/>
      <c r="Q35" s="40">
        <f t="shared" si="0"/>
        <v>149659.4</v>
      </c>
      <c r="R35" s="7"/>
      <c r="S35" s="41"/>
    </row>
    <row r="36" spans="1:19" s="2" customFormat="1" ht="18.75" x14ac:dyDescent="0.3">
      <c r="A36" s="36"/>
      <c r="B36" s="37" t="s">
        <v>254</v>
      </c>
      <c r="C36" s="36" t="s">
        <v>255</v>
      </c>
      <c r="D36" s="36" t="s">
        <v>184</v>
      </c>
      <c r="E36" s="19"/>
      <c r="F36" s="19"/>
      <c r="G36" s="19"/>
      <c r="H36" s="19"/>
      <c r="I36" s="19"/>
      <c r="J36" s="39"/>
      <c r="K36" s="39"/>
      <c r="L36" s="39"/>
      <c r="M36" s="39"/>
      <c r="N36" s="39"/>
      <c r="O36" s="39">
        <v>313412.90999999997</v>
      </c>
      <c r="P36" s="39"/>
      <c r="Q36" s="40">
        <f t="shared" si="0"/>
        <v>313412.90999999997</v>
      </c>
      <c r="R36" s="7"/>
      <c r="S36" s="41"/>
    </row>
    <row r="37" spans="1:19" s="2" customFormat="1" ht="18.75" x14ac:dyDescent="0.3">
      <c r="A37" s="36"/>
      <c r="B37" s="37" t="s">
        <v>250</v>
      </c>
      <c r="C37" s="36" t="s">
        <v>247</v>
      </c>
      <c r="D37" s="36" t="s">
        <v>184</v>
      </c>
      <c r="E37" s="19"/>
      <c r="F37" s="19"/>
      <c r="G37" s="19"/>
      <c r="H37" s="19"/>
      <c r="I37" s="19"/>
      <c r="J37" s="39"/>
      <c r="K37" s="39"/>
      <c r="L37" s="39"/>
      <c r="M37" s="39"/>
      <c r="N37" s="39">
        <v>15278.4</v>
      </c>
      <c r="O37" s="39"/>
      <c r="P37" s="39">
        <f>(7499.9+100408.9+18958.7)</f>
        <v>126867.49999999999</v>
      </c>
      <c r="Q37" s="40">
        <f t="shared" si="0"/>
        <v>142145.9</v>
      </c>
      <c r="R37" s="7"/>
      <c r="S37" s="41"/>
    </row>
    <row r="38" spans="1:19" s="2" customFormat="1" ht="18.75" x14ac:dyDescent="0.3">
      <c r="A38" s="36">
        <v>29</v>
      </c>
      <c r="B38" s="37" t="s">
        <v>98</v>
      </c>
      <c r="C38" s="36" t="s">
        <v>151</v>
      </c>
      <c r="D38" s="36" t="s">
        <v>184</v>
      </c>
      <c r="E38" s="19">
        <v>45400</v>
      </c>
      <c r="F38" s="19"/>
      <c r="G38" s="19"/>
      <c r="H38" s="19"/>
      <c r="I38" s="19"/>
      <c r="J38" s="39"/>
      <c r="K38" s="39"/>
      <c r="L38" s="39"/>
      <c r="M38" s="39"/>
      <c r="N38" s="39"/>
      <c r="O38" s="39"/>
      <c r="P38" s="39"/>
      <c r="Q38" s="40">
        <f t="shared" si="0"/>
        <v>45400</v>
      </c>
      <c r="R38" s="7"/>
      <c r="S38" s="41"/>
    </row>
    <row r="39" spans="1:19" s="2" customFormat="1" ht="18.75" x14ac:dyDescent="0.3">
      <c r="A39" s="45">
        <v>30</v>
      </c>
      <c r="B39" s="46" t="s">
        <v>276</v>
      </c>
      <c r="C39" s="45" t="s">
        <v>178</v>
      </c>
      <c r="D39" s="45" t="s">
        <v>184</v>
      </c>
      <c r="E39" s="47">
        <v>0</v>
      </c>
      <c r="F39" s="47">
        <v>0</v>
      </c>
      <c r="G39" s="47">
        <v>0</v>
      </c>
      <c r="H39" s="47">
        <v>0</v>
      </c>
      <c r="I39" s="47"/>
      <c r="J39" s="48"/>
      <c r="K39" s="48"/>
      <c r="L39" s="48"/>
      <c r="M39" s="48"/>
      <c r="N39" s="48">
        <f>(22800.01+107509.8)+28989.6</f>
        <v>159299.41</v>
      </c>
      <c r="O39" s="48">
        <f>(17500.2+20520.2+21413)</f>
        <v>59433.4</v>
      </c>
      <c r="P39" s="48"/>
      <c r="Q39" s="40">
        <f t="shared" si="0"/>
        <v>218732.81</v>
      </c>
      <c r="R39" s="7"/>
      <c r="S39" s="41"/>
    </row>
    <row r="40" spans="1:19" s="2" customFormat="1" ht="18.75" x14ac:dyDescent="0.3">
      <c r="A40" s="36">
        <v>31</v>
      </c>
      <c r="B40" s="37" t="s">
        <v>41</v>
      </c>
      <c r="C40" s="36" t="s">
        <v>133</v>
      </c>
      <c r="D40" s="36" t="s">
        <v>184</v>
      </c>
      <c r="E40" s="19">
        <v>1167856.02</v>
      </c>
      <c r="F40" s="19"/>
      <c r="G40" s="19"/>
      <c r="H40" s="19">
        <v>0</v>
      </c>
      <c r="I40" s="19"/>
      <c r="J40" s="39"/>
      <c r="K40" s="39"/>
      <c r="L40" s="39"/>
      <c r="M40" s="39"/>
      <c r="N40" s="39"/>
      <c r="O40" s="39"/>
      <c r="P40" s="39"/>
      <c r="Q40" s="40">
        <f t="shared" si="0"/>
        <v>1167856.02</v>
      </c>
      <c r="R40" s="7"/>
      <c r="S40" s="41"/>
    </row>
    <row r="41" spans="1:19" s="2" customFormat="1" ht="18.75" x14ac:dyDescent="0.3">
      <c r="A41" s="36">
        <v>32</v>
      </c>
      <c r="B41" s="37" t="s">
        <v>109</v>
      </c>
      <c r="C41" s="36" t="s">
        <v>146</v>
      </c>
      <c r="D41" s="36" t="s">
        <v>184</v>
      </c>
      <c r="E41" s="19">
        <v>0</v>
      </c>
      <c r="F41" s="19">
        <v>0</v>
      </c>
      <c r="G41" s="19">
        <v>0</v>
      </c>
      <c r="H41" s="19">
        <v>0</v>
      </c>
      <c r="I41" s="19"/>
      <c r="J41" s="39"/>
      <c r="K41" s="39">
        <v>118750</v>
      </c>
      <c r="L41" s="39"/>
      <c r="M41" s="39"/>
      <c r="N41" s="39">
        <v>158250</v>
      </c>
      <c r="O41" s="39"/>
      <c r="P41" s="39"/>
      <c r="Q41" s="40">
        <f t="shared" si="0"/>
        <v>277000</v>
      </c>
      <c r="R41" s="7"/>
      <c r="S41" s="41"/>
    </row>
    <row r="42" spans="1:19" s="2" customFormat="1" ht="18.75" x14ac:dyDescent="0.3">
      <c r="A42" s="36">
        <v>33</v>
      </c>
      <c r="B42" s="37" t="s">
        <v>218</v>
      </c>
      <c r="C42" s="36" t="s">
        <v>147</v>
      </c>
      <c r="D42" s="36" t="s">
        <v>184</v>
      </c>
      <c r="E42" s="19">
        <v>0</v>
      </c>
      <c r="F42" s="19"/>
      <c r="G42" s="19"/>
      <c r="H42" s="19">
        <v>0</v>
      </c>
      <c r="I42" s="19"/>
      <c r="J42" s="39"/>
      <c r="K42" s="39"/>
      <c r="L42" s="39"/>
      <c r="M42" s="39"/>
      <c r="N42" s="42"/>
      <c r="O42" s="39">
        <v>159385</v>
      </c>
      <c r="P42" s="39">
        <v>63090</v>
      </c>
      <c r="Q42" s="40">
        <f t="shared" si="0"/>
        <v>222475</v>
      </c>
      <c r="R42" s="7"/>
      <c r="S42" s="41"/>
    </row>
    <row r="43" spans="1:19" s="2" customFormat="1" ht="18.75" x14ac:dyDescent="0.3">
      <c r="A43" s="36">
        <v>34</v>
      </c>
      <c r="B43" s="37" t="s">
        <v>99</v>
      </c>
      <c r="C43" s="36" t="s">
        <v>156</v>
      </c>
      <c r="D43" s="36" t="s">
        <v>184</v>
      </c>
      <c r="E43" s="19">
        <v>0</v>
      </c>
      <c r="F43" s="19"/>
      <c r="G43" s="19">
        <v>0</v>
      </c>
      <c r="H43" s="19">
        <v>0</v>
      </c>
      <c r="I43" s="19"/>
      <c r="J43" s="39"/>
      <c r="K43" s="39"/>
      <c r="L43" s="39"/>
      <c r="M43" s="39"/>
      <c r="N43" s="39"/>
      <c r="O43" s="39"/>
      <c r="P43" s="39"/>
      <c r="Q43" s="40">
        <f t="shared" si="0"/>
        <v>0</v>
      </c>
      <c r="R43" s="7"/>
      <c r="S43" s="41"/>
    </row>
    <row r="44" spans="1:19" s="2" customFormat="1" ht="18.75" x14ac:dyDescent="0.3">
      <c r="A44" s="36">
        <v>35</v>
      </c>
      <c r="B44" s="37" t="s">
        <v>43</v>
      </c>
      <c r="C44" s="36" t="s">
        <v>166</v>
      </c>
      <c r="D44" s="36" t="s">
        <v>184</v>
      </c>
      <c r="E44" s="19">
        <v>11234</v>
      </c>
      <c r="F44" s="19">
        <v>0</v>
      </c>
      <c r="G44" s="19">
        <v>0</v>
      </c>
      <c r="H44" s="19">
        <v>0</v>
      </c>
      <c r="I44" s="19"/>
      <c r="J44" s="39"/>
      <c r="K44" s="39"/>
      <c r="L44" s="39"/>
      <c r="M44" s="39"/>
      <c r="N44" s="39"/>
      <c r="O44" s="39"/>
      <c r="P44" s="39"/>
      <c r="Q44" s="40">
        <f t="shared" si="0"/>
        <v>11234</v>
      </c>
      <c r="R44" s="7"/>
      <c r="S44" s="41"/>
    </row>
    <row r="45" spans="1:19" s="2" customFormat="1" ht="18.75" x14ac:dyDescent="0.3">
      <c r="A45" s="36">
        <v>36</v>
      </c>
      <c r="B45" s="37" t="s">
        <v>44</v>
      </c>
      <c r="C45" s="36" t="s">
        <v>125</v>
      </c>
      <c r="D45" s="36" t="s">
        <v>184</v>
      </c>
      <c r="E45" s="19">
        <v>272921.38</v>
      </c>
      <c r="F45" s="19">
        <v>0</v>
      </c>
      <c r="G45" s="19">
        <v>0</v>
      </c>
      <c r="H45" s="19">
        <v>0</v>
      </c>
      <c r="I45" s="19"/>
      <c r="J45" s="39"/>
      <c r="K45" s="39"/>
      <c r="L45" s="39"/>
      <c r="M45" s="39"/>
      <c r="N45" s="39"/>
      <c r="O45" s="39"/>
      <c r="P45" s="39"/>
      <c r="Q45" s="40">
        <f t="shared" si="0"/>
        <v>272921.38</v>
      </c>
      <c r="R45" s="7"/>
      <c r="S45" s="41"/>
    </row>
    <row r="46" spans="1:19" s="44" customFormat="1" ht="18.75" x14ac:dyDescent="0.3">
      <c r="A46" s="36">
        <v>37</v>
      </c>
      <c r="B46" s="37" t="s">
        <v>101</v>
      </c>
      <c r="C46" s="36" t="s">
        <v>177</v>
      </c>
      <c r="D46" s="36" t="s">
        <v>185</v>
      </c>
      <c r="E46" s="19">
        <v>0</v>
      </c>
      <c r="F46" s="19">
        <v>1539.9</v>
      </c>
      <c r="G46" s="19">
        <v>0</v>
      </c>
      <c r="H46" s="19">
        <v>0</v>
      </c>
      <c r="I46" s="19"/>
      <c r="J46" s="39"/>
      <c r="K46" s="39"/>
      <c r="L46" s="39"/>
      <c r="M46" s="39"/>
      <c r="N46" s="39"/>
      <c r="O46" s="39"/>
      <c r="P46" s="39"/>
      <c r="Q46" s="40">
        <f t="shared" si="0"/>
        <v>1539.9</v>
      </c>
      <c r="R46" s="43"/>
      <c r="S46" s="41"/>
    </row>
    <row r="47" spans="1:19" s="2" customFormat="1" ht="18.75" x14ac:dyDescent="0.3">
      <c r="A47" s="36">
        <v>38</v>
      </c>
      <c r="B47" s="37" t="s">
        <v>219</v>
      </c>
      <c r="C47" s="36" t="s">
        <v>161</v>
      </c>
      <c r="D47" s="36" t="s">
        <v>185</v>
      </c>
      <c r="E47" s="19">
        <v>0</v>
      </c>
      <c r="F47" s="19">
        <v>0</v>
      </c>
      <c r="G47" s="19">
        <v>0</v>
      </c>
      <c r="H47" s="19">
        <v>0</v>
      </c>
      <c r="I47" s="19">
        <v>27834.5</v>
      </c>
      <c r="J47" s="39"/>
      <c r="K47" s="39">
        <v>24496.799999999999</v>
      </c>
      <c r="L47" s="39"/>
      <c r="M47" s="39"/>
      <c r="N47" s="39"/>
      <c r="O47" s="39"/>
      <c r="P47" s="39"/>
      <c r="Q47" s="40">
        <f t="shared" si="0"/>
        <v>52331.3</v>
      </c>
      <c r="R47" s="7"/>
      <c r="S47" s="41"/>
    </row>
    <row r="48" spans="1:19" s="2" customFormat="1" ht="18.75" x14ac:dyDescent="0.3">
      <c r="A48" s="36">
        <v>39</v>
      </c>
      <c r="B48" s="37" t="s">
        <v>45</v>
      </c>
      <c r="C48" s="36" t="s">
        <v>178</v>
      </c>
      <c r="D48" s="36" t="s">
        <v>184</v>
      </c>
      <c r="E48" s="19">
        <v>553131</v>
      </c>
      <c r="F48" s="19">
        <v>0</v>
      </c>
      <c r="G48" s="19">
        <v>0</v>
      </c>
      <c r="H48" s="19">
        <v>0</v>
      </c>
      <c r="I48" s="19"/>
      <c r="J48" s="39"/>
      <c r="K48" s="39"/>
      <c r="L48" s="39"/>
      <c r="M48" s="39"/>
      <c r="N48" s="39"/>
      <c r="O48" s="39"/>
      <c r="P48" s="39"/>
      <c r="Q48" s="40">
        <f t="shared" si="0"/>
        <v>553131</v>
      </c>
      <c r="R48" s="7"/>
      <c r="S48" s="41"/>
    </row>
    <row r="49" spans="1:19" s="2" customFormat="1" ht="18.75" x14ac:dyDescent="0.3">
      <c r="A49" s="36">
        <v>40</v>
      </c>
      <c r="B49" s="37" t="s">
        <v>155</v>
      </c>
      <c r="C49" s="36" t="s">
        <v>136</v>
      </c>
      <c r="D49" s="36" t="s">
        <v>184</v>
      </c>
      <c r="E49" s="19">
        <v>159730.70000000001</v>
      </c>
      <c r="F49" s="19">
        <v>0</v>
      </c>
      <c r="G49" s="19">
        <v>0</v>
      </c>
      <c r="H49" s="19">
        <v>0</v>
      </c>
      <c r="I49" s="19"/>
      <c r="J49" s="39"/>
      <c r="K49" s="39"/>
      <c r="L49" s="39"/>
      <c r="M49" s="39"/>
      <c r="N49" s="39"/>
      <c r="O49" s="39"/>
      <c r="P49" s="39"/>
      <c r="Q49" s="40">
        <f t="shared" si="0"/>
        <v>159730.70000000001</v>
      </c>
      <c r="R49" s="7"/>
      <c r="S49" s="41"/>
    </row>
    <row r="50" spans="1:19" s="2" customFormat="1" ht="18.75" x14ac:dyDescent="0.3">
      <c r="A50" s="36">
        <v>41</v>
      </c>
      <c r="B50" s="37" t="s">
        <v>165</v>
      </c>
      <c r="C50" s="36" t="s">
        <v>164</v>
      </c>
      <c r="D50" s="36" t="s">
        <v>184</v>
      </c>
      <c r="E50" s="19">
        <v>184729.76</v>
      </c>
      <c r="F50" s="19">
        <v>0</v>
      </c>
      <c r="G50" s="19"/>
      <c r="H50" s="19">
        <v>0</v>
      </c>
      <c r="I50" s="19"/>
      <c r="J50" s="39"/>
      <c r="K50" s="39"/>
      <c r="L50" s="39"/>
      <c r="M50" s="39"/>
      <c r="N50" s="39"/>
      <c r="O50" s="39"/>
      <c r="P50" s="39"/>
      <c r="Q50" s="40">
        <f t="shared" si="0"/>
        <v>184729.76</v>
      </c>
      <c r="R50" s="7"/>
      <c r="S50" s="41"/>
    </row>
    <row r="51" spans="1:19" s="2" customFormat="1" ht="18.75" x14ac:dyDescent="0.3">
      <c r="A51" s="36">
        <v>42</v>
      </c>
      <c r="B51" s="37" t="s">
        <v>121</v>
      </c>
      <c r="C51" s="36" t="s">
        <v>239</v>
      </c>
      <c r="D51" s="36" t="s">
        <v>184</v>
      </c>
      <c r="E51" s="19">
        <v>0</v>
      </c>
      <c r="F51" s="19">
        <v>0</v>
      </c>
      <c r="G51" s="19">
        <v>0</v>
      </c>
      <c r="H51" s="19">
        <v>0</v>
      </c>
      <c r="I51" s="19"/>
      <c r="J51" s="39"/>
      <c r="K51" s="39"/>
      <c r="L51" s="39"/>
      <c r="M51" s="39"/>
      <c r="N51" s="39"/>
      <c r="O51" s="39"/>
      <c r="P51" s="39"/>
      <c r="Q51" s="40">
        <f t="shared" si="0"/>
        <v>0</v>
      </c>
      <c r="R51" s="7"/>
      <c r="S51" s="41"/>
    </row>
    <row r="52" spans="1:19" s="2" customFormat="1" ht="18.75" x14ac:dyDescent="0.3">
      <c r="A52" s="36">
        <v>43</v>
      </c>
      <c r="B52" s="37" t="s">
        <v>200</v>
      </c>
      <c r="C52" s="36" t="s">
        <v>201</v>
      </c>
      <c r="D52" s="36"/>
      <c r="E52" s="19"/>
      <c r="F52" s="19">
        <v>0</v>
      </c>
      <c r="G52" s="19"/>
      <c r="H52" s="19">
        <v>5000</v>
      </c>
      <c r="I52" s="19"/>
      <c r="J52" s="39"/>
      <c r="K52" s="39"/>
      <c r="L52" s="39"/>
      <c r="M52" s="39"/>
      <c r="N52" s="39"/>
      <c r="O52" s="39"/>
      <c r="P52" s="39"/>
      <c r="Q52" s="40">
        <f t="shared" si="0"/>
        <v>5000</v>
      </c>
      <c r="R52" s="7" t="s">
        <v>228</v>
      </c>
      <c r="S52" s="41"/>
    </row>
    <row r="53" spans="1:19" s="2" customFormat="1" ht="18.75" x14ac:dyDescent="0.3">
      <c r="A53" s="36">
        <v>44</v>
      </c>
      <c r="B53" s="37" t="s">
        <v>216</v>
      </c>
      <c r="C53" s="36" t="s">
        <v>133</v>
      </c>
      <c r="D53" s="36" t="s">
        <v>184</v>
      </c>
      <c r="E53" s="19">
        <v>0</v>
      </c>
      <c r="F53" s="19">
        <v>0</v>
      </c>
      <c r="G53" s="19">
        <v>21240</v>
      </c>
      <c r="H53" s="19">
        <v>0</v>
      </c>
      <c r="I53" s="19">
        <v>34957.5</v>
      </c>
      <c r="J53" s="39">
        <v>145244</v>
      </c>
      <c r="K53" s="39">
        <v>349966</v>
      </c>
      <c r="L53" s="39">
        <v>0</v>
      </c>
      <c r="M53" s="39">
        <f>(53430+118090)</f>
        <v>171520</v>
      </c>
      <c r="N53" s="39"/>
      <c r="O53" s="39">
        <f>(119800+48310)+113596+52000+79030.5</f>
        <v>412736.5</v>
      </c>
      <c r="P53" s="39">
        <v>87626.4</v>
      </c>
      <c r="Q53" s="40">
        <f t="shared" si="0"/>
        <v>1223290.3999999999</v>
      </c>
      <c r="R53" s="7"/>
      <c r="S53" s="41"/>
    </row>
    <row r="54" spans="1:19" s="2" customFormat="1" ht="18.75" x14ac:dyDescent="0.3">
      <c r="A54" s="36">
        <v>45</v>
      </c>
      <c r="B54" s="37" t="s">
        <v>47</v>
      </c>
      <c r="C54" s="36" t="s">
        <v>124</v>
      </c>
      <c r="D54" s="36" t="s">
        <v>184</v>
      </c>
      <c r="E54" s="19">
        <v>14250</v>
      </c>
      <c r="F54" s="19">
        <v>0</v>
      </c>
      <c r="G54" s="19">
        <v>4590</v>
      </c>
      <c r="H54" s="19"/>
      <c r="I54" s="19">
        <f>(11655.8+3197.45)</f>
        <v>14853.25</v>
      </c>
      <c r="J54" s="39">
        <f>(6178.3+1072.5)</f>
        <v>7250.8</v>
      </c>
      <c r="K54" s="39">
        <v>60421.39</v>
      </c>
      <c r="L54" s="39">
        <v>7845</v>
      </c>
      <c r="M54" s="39"/>
      <c r="N54" s="39">
        <f>(1559+1183)+14040+1521+4555.2+2815</f>
        <v>25673.200000000001</v>
      </c>
      <c r="O54" s="39">
        <f>(2176+481)+889.5+6240+5485.2+238.3</f>
        <v>15510</v>
      </c>
      <c r="P54" s="39">
        <f>(1000+1509.61+18852)</f>
        <v>21361.61</v>
      </c>
      <c r="Q54" s="40">
        <f t="shared" si="0"/>
        <v>171755.25</v>
      </c>
      <c r="R54" s="7"/>
      <c r="S54" s="41"/>
    </row>
    <row r="55" spans="1:19" s="2" customFormat="1" ht="18.75" x14ac:dyDescent="0.3">
      <c r="A55" s="36">
        <v>46</v>
      </c>
      <c r="B55" s="37" t="s">
        <v>48</v>
      </c>
      <c r="C55" s="36" t="s">
        <v>124</v>
      </c>
      <c r="D55" s="36" t="s">
        <v>184</v>
      </c>
      <c r="E55" s="19">
        <v>179900</v>
      </c>
      <c r="F55" s="19">
        <v>0</v>
      </c>
      <c r="G55" s="19">
        <v>0</v>
      </c>
      <c r="H55" s="19">
        <v>0</v>
      </c>
      <c r="I55" s="19"/>
      <c r="J55" s="39"/>
      <c r="K55" s="39"/>
      <c r="L55" s="39"/>
      <c r="M55" s="39"/>
      <c r="N55" s="39"/>
      <c r="O55" s="39"/>
      <c r="P55" s="39"/>
      <c r="Q55" s="40">
        <f t="shared" si="0"/>
        <v>179900</v>
      </c>
      <c r="R55" s="7"/>
      <c r="S55" s="41"/>
    </row>
    <row r="56" spans="1:19" s="2" customFormat="1" ht="18.75" x14ac:dyDescent="0.3">
      <c r="A56" s="36">
        <v>47</v>
      </c>
      <c r="B56" s="37" t="s">
        <v>49</v>
      </c>
      <c r="C56" s="36" t="s">
        <v>271</v>
      </c>
      <c r="D56" s="36" t="s">
        <v>184</v>
      </c>
      <c r="E56" s="19">
        <v>0</v>
      </c>
      <c r="F56" s="19">
        <v>0</v>
      </c>
      <c r="G56" s="19">
        <v>0</v>
      </c>
      <c r="H56" s="19">
        <v>0</v>
      </c>
      <c r="I56" s="19"/>
      <c r="J56" s="39"/>
      <c r="K56" s="39">
        <v>0</v>
      </c>
      <c r="L56" s="39"/>
      <c r="M56" s="39"/>
      <c r="N56" s="39"/>
      <c r="O56" s="39"/>
      <c r="P56" s="39"/>
      <c r="Q56" s="40">
        <f t="shared" si="0"/>
        <v>0</v>
      </c>
      <c r="R56" s="7"/>
      <c r="S56" s="41"/>
    </row>
    <row r="57" spans="1:19" s="2" customFormat="1" ht="18.75" x14ac:dyDescent="0.3">
      <c r="A57" s="36">
        <v>48</v>
      </c>
      <c r="B57" s="37" t="s">
        <v>19</v>
      </c>
      <c r="C57" s="36" t="s">
        <v>139</v>
      </c>
      <c r="D57" s="36" t="s">
        <v>184</v>
      </c>
      <c r="E57" s="19">
        <v>3996.36</v>
      </c>
      <c r="F57" s="19">
        <v>0</v>
      </c>
      <c r="G57" s="19">
        <v>0</v>
      </c>
      <c r="H57" s="19">
        <v>0</v>
      </c>
      <c r="I57" s="19"/>
      <c r="J57" s="39"/>
      <c r="K57" s="39">
        <v>0</v>
      </c>
      <c r="L57" s="39"/>
      <c r="M57" s="39"/>
      <c r="N57" s="39"/>
      <c r="O57" s="39"/>
      <c r="P57" s="39"/>
      <c r="Q57" s="40">
        <f t="shared" si="0"/>
        <v>3996.36</v>
      </c>
      <c r="R57" s="7"/>
      <c r="S57" s="41"/>
    </row>
    <row r="58" spans="1:19" s="2" customFormat="1" ht="18.75" x14ac:dyDescent="0.3">
      <c r="A58" s="36">
        <v>49</v>
      </c>
      <c r="B58" s="37" t="s">
        <v>50</v>
      </c>
      <c r="C58" s="36" t="s">
        <v>135</v>
      </c>
      <c r="D58" s="36" t="s">
        <v>184</v>
      </c>
      <c r="E58" s="19">
        <v>190756.84</v>
      </c>
      <c r="F58" s="47">
        <v>0</v>
      </c>
      <c r="G58" s="19"/>
      <c r="H58" s="19">
        <v>0</v>
      </c>
      <c r="I58" s="19"/>
      <c r="J58" s="39"/>
      <c r="K58" s="39">
        <v>0</v>
      </c>
      <c r="L58" s="39"/>
      <c r="M58" s="39"/>
      <c r="N58" s="39"/>
      <c r="O58" s="39"/>
      <c r="P58" s="39"/>
      <c r="Q58" s="40">
        <f t="shared" si="0"/>
        <v>190756.84</v>
      </c>
      <c r="R58" s="7"/>
      <c r="S58" s="41"/>
    </row>
    <row r="59" spans="1:19" s="2" customFormat="1" ht="18.75" x14ac:dyDescent="0.3">
      <c r="A59" s="36">
        <v>50</v>
      </c>
      <c r="B59" s="37" t="s">
        <v>51</v>
      </c>
      <c r="C59" s="36" t="s">
        <v>174</v>
      </c>
      <c r="D59" s="36" t="s">
        <v>184</v>
      </c>
      <c r="E59" s="19">
        <v>0</v>
      </c>
      <c r="F59" s="19">
        <v>0</v>
      </c>
      <c r="G59" s="19">
        <v>0</v>
      </c>
      <c r="H59" s="19">
        <v>0</v>
      </c>
      <c r="I59" s="19"/>
      <c r="J59" s="39"/>
      <c r="K59" s="39">
        <v>0</v>
      </c>
      <c r="L59" s="39"/>
      <c r="M59" s="39"/>
      <c r="N59" s="39"/>
      <c r="O59" s="39"/>
      <c r="P59" s="39"/>
      <c r="Q59" s="40">
        <f t="shared" si="0"/>
        <v>0</v>
      </c>
      <c r="R59" s="7"/>
      <c r="S59" s="41"/>
    </row>
    <row r="60" spans="1:19" s="2" customFormat="1" ht="18.75" x14ac:dyDescent="0.3">
      <c r="A60" s="36">
        <v>51</v>
      </c>
      <c r="B60" s="37" t="s">
        <v>52</v>
      </c>
      <c r="C60" s="36" t="s">
        <v>169</v>
      </c>
      <c r="D60" s="36" t="s">
        <v>184</v>
      </c>
      <c r="E60" s="19">
        <v>970515</v>
      </c>
      <c r="F60" s="19">
        <v>0</v>
      </c>
      <c r="G60" s="19"/>
      <c r="H60" s="19">
        <v>0</v>
      </c>
      <c r="I60" s="19"/>
      <c r="J60" s="39"/>
      <c r="K60" s="39">
        <v>0</v>
      </c>
      <c r="L60" s="39"/>
      <c r="M60" s="39"/>
      <c r="N60" s="39"/>
      <c r="O60" s="39"/>
      <c r="P60" s="39"/>
      <c r="Q60" s="40">
        <f t="shared" si="0"/>
        <v>970515</v>
      </c>
      <c r="R60" s="7"/>
      <c r="S60" s="41"/>
    </row>
    <row r="61" spans="1:19" s="2" customFormat="1" ht="18.75" x14ac:dyDescent="0.3">
      <c r="A61" s="36">
        <v>52</v>
      </c>
      <c r="B61" s="37" t="s">
        <v>234</v>
      </c>
      <c r="C61" s="36" t="s">
        <v>235</v>
      </c>
      <c r="D61" s="36" t="s">
        <v>185</v>
      </c>
      <c r="E61" s="19"/>
      <c r="F61" s="19">
        <v>0</v>
      </c>
      <c r="G61" s="19"/>
      <c r="H61" s="19">
        <v>0</v>
      </c>
      <c r="I61" s="19"/>
      <c r="J61" s="39"/>
      <c r="K61" s="39">
        <v>3540</v>
      </c>
      <c r="L61" s="39"/>
      <c r="M61" s="39"/>
      <c r="N61" s="39"/>
      <c r="O61" s="39"/>
      <c r="P61" s="39"/>
      <c r="Q61" s="40">
        <f t="shared" si="0"/>
        <v>3540</v>
      </c>
      <c r="R61" s="7"/>
      <c r="S61" s="41"/>
    </row>
    <row r="62" spans="1:19" s="2" customFormat="1" ht="18.75" x14ac:dyDescent="0.3">
      <c r="A62" s="36"/>
      <c r="B62" s="37" t="s">
        <v>249</v>
      </c>
      <c r="C62" s="36" t="s">
        <v>124</v>
      </c>
      <c r="D62" s="36" t="s">
        <v>185</v>
      </c>
      <c r="E62" s="19"/>
      <c r="F62" s="19">
        <v>0</v>
      </c>
      <c r="G62" s="19"/>
      <c r="H62" s="19">
        <v>0</v>
      </c>
      <c r="I62" s="19"/>
      <c r="J62" s="39"/>
      <c r="K62" s="39"/>
      <c r="L62" s="39"/>
      <c r="M62" s="39"/>
      <c r="N62" s="64">
        <v>105320</v>
      </c>
      <c r="O62" s="39"/>
      <c r="P62" s="39"/>
      <c r="Q62" s="40">
        <f t="shared" si="0"/>
        <v>105320</v>
      </c>
      <c r="R62" s="7"/>
      <c r="S62" s="41"/>
    </row>
    <row r="63" spans="1:19" s="2" customFormat="1" ht="18.75" x14ac:dyDescent="0.3">
      <c r="A63" s="36"/>
      <c r="B63" s="37" t="s">
        <v>253</v>
      </c>
      <c r="C63" s="36" t="s">
        <v>135</v>
      </c>
      <c r="D63" s="36" t="s">
        <v>185</v>
      </c>
      <c r="E63" s="19"/>
      <c r="F63" s="19"/>
      <c r="G63" s="19"/>
      <c r="H63" s="19"/>
      <c r="I63" s="19"/>
      <c r="J63" s="39"/>
      <c r="K63" s="39"/>
      <c r="L63" s="39"/>
      <c r="M63" s="39">
        <v>47000</v>
      </c>
      <c r="N63" s="39"/>
      <c r="O63" s="39"/>
      <c r="P63" s="39"/>
      <c r="Q63" s="40">
        <f t="shared" si="0"/>
        <v>47000</v>
      </c>
      <c r="R63" s="7"/>
      <c r="S63" s="41"/>
    </row>
    <row r="64" spans="1:19" s="2" customFormat="1" ht="18.75" x14ac:dyDescent="0.3">
      <c r="A64" s="36">
        <v>53</v>
      </c>
      <c r="B64" s="37" t="s">
        <v>53</v>
      </c>
      <c r="C64" s="36" t="s">
        <v>179</v>
      </c>
      <c r="D64" s="36" t="s">
        <v>184</v>
      </c>
      <c r="E64" s="19">
        <v>1400</v>
      </c>
      <c r="F64" s="19">
        <v>0</v>
      </c>
      <c r="G64" s="19">
        <v>0</v>
      </c>
      <c r="H64" s="19">
        <v>0</v>
      </c>
      <c r="I64" s="19"/>
      <c r="J64" s="39"/>
      <c r="K64" s="39"/>
      <c r="L64" s="39"/>
      <c r="M64" s="39"/>
      <c r="N64" s="39"/>
      <c r="O64" s="39"/>
      <c r="P64" s="39"/>
      <c r="Q64" s="40">
        <f t="shared" si="0"/>
        <v>1400</v>
      </c>
      <c r="R64" s="7"/>
      <c r="S64" s="41"/>
    </row>
    <row r="65" spans="1:19" s="2" customFormat="1" ht="18.75" x14ac:dyDescent="0.3">
      <c r="A65" s="36">
        <v>54</v>
      </c>
      <c r="B65" s="37" t="s">
        <v>57</v>
      </c>
      <c r="C65" s="36" t="s">
        <v>147</v>
      </c>
      <c r="D65" s="36" t="s">
        <v>184</v>
      </c>
      <c r="E65" s="19">
        <v>0</v>
      </c>
      <c r="F65" s="19">
        <v>0</v>
      </c>
      <c r="G65" s="19">
        <v>32400</v>
      </c>
      <c r="H65" s="19">
        <v>0</v>
      </c>
      <c r="I65" s="19"/>
      <c r="J65" s="39"/>
      <c r="K65" s="39"/>
      <c r="L65" s="39"/>
      <c r="M65" s="39"/>
      <c r="N65" s="39"/>
      <c r="O65" s="39"/>
      <c r="P65" s="39"/>
      <c r="Q65" s="40">
        <f t="shared" si="0"/>
        <v>32400</v>
      </c>
      <c r="R65" s="7"/>
      <c r="S65" s="41"/>
    </row>
    <row r="66" spans="1:19" s="2" customFormat="1" ht="18.75" x14ac:dyDescent="0.3">
      <c r="A66" s="36">
        <v>55</v>
      </c>
      <c r="B66" s="37" t="s">
        <v>54</v>
      </c>
      <c r="C66" s="36" t="s">
        <v>133</v>
      </c>
      <c r="D66" s="36" t="s">
        <v>184</v>
      </c>
      <c r="E66" s="19">
        <v>120000</v>
      </c>
      <c r="F66" s="19">
        <v>0</v>
      </c>
      <c r="G66" s="19">
        <v>0</v>
      </c>
      <c r="H66" s="19">
        <v>0</v>
      </c>
      <c r="I66" s="19"/>
      <c r="J66" s="39"/>
      <c r="K66" s="39"/>
      <c r="L66" s="39"/>
      <c r="M66" s="39"/>
      <c r="N66" s="39"/>
      <c r="O66" s="39"/>
      <c r="P66" s="39"/>
      <c r="Q66" s="40">
        <f t="shared" si="0"/>
        <v>120000</v>
      </c>
      <c r="R66" s="7"/>
      <c r="S66" s="41"/>
    </row>
    <row r="67" spans="1:19" s="2" customFormat="1" ht="18.75" x14ac:dyDescent="0.3">
      <c r="A67" s="36">
        <v>56</v>
      </c>
      <c r="B67" s="37" t="s">
        <v>55</v>
      </c>
      <c r="C67" s="36" t="s">
        <v>124</v>
      </c>
      <c r="D67" s="36" t="s">
        <v>184</v>
      </c>
      <c r="E67" s="19">
        <v>29117.16</v>
      </c>
      <c r="F67" s="19">
        <v>0</v>
      </c>
      <c r="G67" s="19">
        <v>0</v>
      </c>
      <c r="H67" s="19">
        <v>0</v>
      </c>
      <c r="I67" s="19"/>
      <c r="J67" s="39"/>
      <c r="K67" s="39"/>
      <c r="L67" s="39"/>
      <c r="M67" s="39"/>
      <c r="N67" s="39"/>
      <c r="O67" s="39"/>
      <c r="P67" s="39"/>
      <c r="Q67" s="40">
        <f t="shared" si="0"/>
        <v>29117.16</v>
      </c>
      <c r="R67" s="7"/>
      <c r="S67" s="41"/>
    </row>
    <row r="68" spans="1:19" s="2" customFormat="1" ht="18.75" x14ac:dyDescent="0.3">
      <c r="A68" s="36">
        <v>57</v>
      </c>
      <c r="B68" s="37" t="s">
        <v>56</v>
      </c>
      <c r="C68" s="36" t="s">
        <v>248</v>
      </c>
      <c r="D68" s="36" t="s">
        <v>184</v>
      </c>
      <c r="E68" s="19">
        <v>0</v>
      </c>
      <c r="F68" s="19">
        <v>0</v>
      </c>
      <c r="G68" s="19">
        <v>0</v>
      </c>
      <c r="H68" s="19">
        <v>0</v>
      </c>
      <c r="I68" s="19"/>
      <c r="J68" s="39"/>
      <c r="K68" s="39"/>
      <c r="L68" s="39"/>
      <c r="M68" s="39"/>
      <c r="N68" s="39"/>
      <c r="O68" s="39"/>
      <c r="P68" s="39"/>
      <c r="Q68" s="40">
        <f t="shared" si="0"/>
        <v>0</v>
      </c>
      <c r="R68" s="7"/>
      <c r="S68" s="41"/>
    </row>
    <row r="69" spans="1:19" s="2" customFormat="1" ht="18.75" x14ac:dyDescent="0.3">
      <c r="A69" s="45">
        <v>58</v>
      </c>
      <c r="B69" s="46" t="s">
        <v>225</v>
      </c>
      <c r="C69" s="45" t="s">
        <v>226</v>
      </c>
      <c r="D69" s="45"/>
      <c r="E69" s="47">
        <v>0</v>
      </c>
      <c r="F69" s="47"/>
      <c r="G69" s="47"/>
      <c r="H69" s="47">
        <v>0</v>
      </c>
      <c r="I69" s="47"/>
      <c r="J69" s="48"/>
      <c r="K69" s="48"/>
      <c r="L69" s="48"/>
      <c r="M69" s="48"/>
      <c r="N69" s="48"/>
      <c r="O69" s="48"/>
      <c r="P69" s="48"/>
      <c r="Q69" s="40">
        <f t="shared" si="0"/>
        <v>0</v>
      </c>
      <c r="R69" s="7"/>
      <c r="S69" s="41"/>
    </row>
    <row r="70" spans="1:19" s="2" customFormat="1" ht="18.75" x14ac:dyDescent="0.3">
      <c r="A70" s="45">
        <v>59</v>
      </c>
      <c r="B70" s="46" t="s">
        <v>114</v>
      </c>
      <c r="C70" s="45"/>
      <c r="D70" s="45" t="s">
        <v>184</v>
      </c>
      <c r="E70" s="47">
        <v>0</v>
      </c>
      <c r="F70" s="47">
        <v>0</v>
      </c>
      <c r="G70" s="47">
        <v>0</v>
      </c>
      <c r="H70" s="47">
        <v>0</v>
      </c>
      <c r="I70" s="47"/>
      <c r="J70" s="48"/>
      <c r="K70" s="48"/>
      <c r="L70" s="48"/>
      <c r="M70" s="48"/>
      <c r="N70" s="48"/>
      <c r="O70" s="48"/>
      <c r="P70" s="48"/>
      <c r="Q70" s="40">
        <f t="shared" si="0"/>
        <v>0</v>
      </c>
      <c r="R70" s="7"/>
      <c r="S70" s="41"/>
    </row>
    <row r="71" spans="1:19" s="2" customFormat="1" ht="18.75" x14ac:dyDescent="0.3">
      <c r="A71" s="45">
        <v>60</v>
      </c>
      <c r="B71" s="46" t="s">
        <v>266</v>
      </c>
      <c r="C71" s="45" t="s">
        <v>136</v>
      </c>
      <c r="D71" s="45" t="s">
        <v>184</v>
      </c>
      <c r="E71" s="47">
        <v>0</v>
      </c>
      <c r="F71" s="47">
        <v>0</v>
      </c>
      <c r="G71" s="47">
        <v>0</v>
      </c>
      <c r="H71" s="47">
        <v>0</v>
      </c>
      <c r="I71" s="47"/>
      <c r="J71" s="48">
        <v>31012.35</v>
      </c>
      <c r="K71" s="48"/>
      <c r="L71" s="48"/>
      <c r="M71" s="48"/>
      <c r="N71" s="48"/>
      <c r="O71" s="48">
        <v>130147.13</v>
      </c>
      <c r="P71" s="48">
        <v>23311.78</v>
      </c>
      <c r="Q71" s="40">
        <f t="shared" si="0"/>
        <v>184471.26</v>
      </c>
      <c r="R71" s="7"/>
      <c r="S71" s="41"/>
    </row>
    <row r="72" spans="1:19" s="2" customFormat="1" ht="18.75" x14ac:dyDescent="0.3">
      <c r="A72" s="45">
        <v>61</v>
      </c>
      <c r="B72" s="46" t="s">
        <v>229</v>
      </c>
      <c r="C72" s="45" t="s">
        <v>138</v>
      </c>
      <c r="D72" s="45" t="s">
        <v>184</v>
      </c>
      <c r="E72" s="47">
        <v>0</v>
      </c>
      <c r="F72" s="47">
        <v>0</v>
      </c>
      <c r="G72" s="47">
        <v>0</v>
      </c>
      <c r="H72" s="47">
        <v>0</v>
      </c>
      <c r="I72" s="47"/>
      <c r="J72" s="48"/>
      <c r="K72" s="48"/>
      <c r="L72" s="48"/>
      <c r="M72" s="48"/>
      <c r="N72" s="48"/>
      <c r="O72" s="48">
        <v>41500</v>
      </c>
      <c r="P72" s="48"/>
      <c r="Q72" s="40">
        <f t="shared" si="0"/>
        <v>41500</v>
      </c>
      <c r="R72" s="7"/>
      <c r="S72" s="41"/>
    </row>
    <row r="73" spans="1:19" s="2" customFormat="1" ht="18.75" x14ac:dyDescent="0.3">
      <c r="A73" s="45">
        <v>62</v>
      </c>
      <c r="B73" s="46" t="s">
        <v>58</v>
      </c>
      <c r="C73" s="45" t="s">
        <v>162</v>
      </c>
      <c r="D73" s="45" t="s">
        <v>184</v>
      </c>
      <c r="E73" s="47">
        <v>0</v>
      </c>
      <c r="F73" s="47">
        <v>0</v>
      </c>
      <c r="G73" s="47"/>
      <c r="H73" s="47"/>
      <c r="I73" s="47"/>
      <c r="J73" s="48">
        <v>19700</v>
      </c>
      <c r="K73" s="48">
        <v>24050</v>
      </c>
      <c r="L73" s="48">
        <f>(1350+1350)+1350+2050+1350+1350+1575+2050+1200+2050</f>
        <v>15675</v>
      </c>
      <c r="M73" s="48">
        <f>(23350+2050)+1350+2050</f>
        <v>28800</v>
      </c>
      <c r="N73" s="48">
        <f>(2750+1350)+2050+1350+2050+1825+2050+1350+1350+1350+1350+1350+1350+120+2050+2050+1350</f>
        <v>27095</v>
      </c>
      <c r="O73" s="48">
        <f>(1575+2750)+1350+3650+2750+2050+1350+1350+1350+1350+1350+2300</f>
        <v>23175</v>
      </c>
      <c r="P73" s="48">
        <f>(2750+ 2190+1350+1125+1350+2750)</f>
        <v>11515</v>
      </c>
      <c r="Q73" s="40">
        <f t="shared" ref="Q73:Q136" si="1">(E73+F73+G73+H73+I73+J73+K73+L73+M73+N73+O73+P73)</f>
        <v>150010</v>
      </c>
      <c r="R73" s="7"/>
      <c r="S73" s="41"/>
    </row>
    <row r="74" spans="1:19" s="2" customFormat="1" ht="18.75" x14ac:dyDescent="0.3">
      <c r="A74" s="45">
        <v>63</v>
      </c>
      <c r="B74" s="46" t="s">
        <v>59</v>
      </c>
      <c r="C74" s="45" t="s">
        <v>125</v>
      </c>
      <c r="D74" s="45" t="s">
        <v>184</v>
      </c>
      <c r="E74" s="47">
        <v>158000</v>
      </c>
      <c r="F74" s="47">
        <v>0</v>
      </c>
      <c r="G74" s="47"/>
      <c r="H74" s="47">
        <v>0</v>
      </c>
      <c r="I74" s="47"/>
      <c r="J74" s="48"/>
      <c r="K74" s="48"/>
      <c r="L74" s="48"/>
      <c r="M74" s="48"/>
      <c r="N74" s="48"/>
      <c r="O74" s="48"/>
      <c r="P74" s="48"/>
      <c r="Q74" s="40">
        <f t="shared" si="1"/>
        <v>158000</v>
      </c>
      <c r="R74" s="7"/>
      <c r="S74" s="41"/>
    </row>
    <row r="75" spans="1:19" s="2" customFormat="1" ht="18.75" x14ac:dyDescent="0.3">
      <c r="A75" s="45">
        <v>64</v>
      </c>
      <c r="B75" s="46" t="s">
        <v>60</v>
      </c>
      <c r="C75" s="45" t="s">
        <v>136</v>
      </c>
      <c r="D75" s="45" t="s">
        <v>184</v>
      </c>
      <c r="E75" s="47">
        <v>220975</v>
      </c>
      <c r="F75" s="47">
        <v>0</v>
      </c>
      <c r="G75" s="47">
        <v>0</v>
      </c>
      <c r="H75" s="47">
        <v>0</v>
      </c>
      <c r="I75" s="47"/>
      <c r="J75" s="48"/>
      <c r="K75" s="48"/>
      <c r="L75" s="48"/>
      <c r="M75" s="48"/>
      <c r="N75" s="48"/>
      <c r="O75" s="48"/>
      <c r="P75" s="48"/>
      <c r="Q75" s="40">
        <f t="shared" si="1"/>
        <v>220975</v>
      </c>
      <c r="R75" s="7"/>
      <c r="S75" s="41"/>
    </row>
    <row r="76" spans="1:19" s="2" customFormat="1" ht="18.75" x14ac:dyDescent="0.3">
      <c r="A76" s="45">
        <v>65</v>
      </c>
      <c r="B76" s="46" t="s">
        <v>61</v>
      </c>
      <c r="C76" s="45" t="s">
        <v>180</v>
      </c>
      <c r="D76" s="45" t="s">
        <v>184</v>
      </c>
      <c r="E76" s="47">
        <v>5392.6</v>
      </c>
      <c r="F76" s="47">
        <v>0</v>
      </c>
      <c r="G76" s="47">
        <v>0</v>
      </c>
      <c r="H76" s="47">
        <v>0</v>
      </c>
      <c r="I76" s="47"/>
      <c r="J76" s="48"/>
      <c r="K76" s="48"/>
      <c r="L76" s="48"/>
      <c r="M76" s="48"/>
      <c r="N76" s="48"/>
      <c r="O76" s="48"/>
      <c r="P76" s="48"/>
      <c r="Q76" s="40">
        <f t="shared" si="1"/>
        <v>5392.6</v>
      </c>
      <c r="R76" s="7"/>
      <c r="S76" s="41"/>
    </row>
    <row r="77" spans="1:19" s="2" customFormat="1" ht="18.75" x14ac:dyDescent="0.3">
      <c r="A77" s="45">
        <v>66</v>
      </c>
      <c r="B77" s="46" t="s">
        <v>111</v>
      </c>
      <c r="C77" s="45" t="s">
        <v>147</v>
      </c>
      <c r="D77" s="45" t="s">
        <v>184</v>
      </c>
      <c r="E77" s="47"/>
      <c r="F77" s="47">
        <v>0</v>
      </c>
      <c r="G77" s="47">
        <v>0</v>
      </c>
      <c r="H77" s="47">
        <v>0</v>
      </c>
      <c r="I77" s="47"/>
      <c r="J77" s="48"/>
      <c r="K77" s="48"/>
      <c r="L77" s="48"/>
      <c r="M77" s="48"/>
      <c r="N77" s="48"/>
      <c r="O77" s="48"/>
      <c r="P77" s="48"/>
      <c r="Q77" s="40">
        <f t="shared" si="1"/>
        <v>0</v>
      </c>
      <c r="R77" s="7"/>
      <c r="S77" s="41"/>
    </row>
    <row r="78" spans="1:19" s="2" customFormat="1" ht="18.75" x14ac:dyDescent="0.3">
      <c r="A78" s="45">
        <v>67</v>
      </c>
      <c r="B78" s="46" t="s">
        <v>105</v>
      </c>
      <c r="C78" s="45" t="s">
        <v>161</v>
      </c>
      <c r="D78" s="45" t="s">
        <v>184</v>
      </c>
      <c r="E78" s="47">
        <v>0</v>
      </c>
      <c r="F78" s="47">
        <v>0</v>
      </c>
      <c r="G78" s="47">
        <v>0</v>
      </c>
      <c r="H78" s="47">
        <v>0</v>
      </c>
      <c r="I78" s="47"/>
      <c r="J78" s="48"/>
      <c r="K78" s="48"/>
      <c r="L78" s="48"/>
      <c r="M78" s="48"/>
      <c r="N78" s="48"/>
      <c r="O78" s="48"/>
      <c r="P78" s="48"/>
      <c r="Q78" s="40">
        <f t="shared" si="1"/>
        <v>0</v>
      </c>
      <c r="R78" s="7"/>
      <c r="S78" s="41"/>
    </row>
    <row r="79" spans="1:19" s="2" customFormat="1" ht="18.75" x14ac:dyDescent="0.3">
      <c r="A79" s="45">
        <v>68</v>
      </c>
      <c r="B79" s="46" t="s">
        <v>62</v>
      </c>
      <c r="C79" s="45" t="s">
        <v>168</v>
      </c>
      <c r="D79" s="45" t="s">
        <v>184</v>
      </c>
      <c r="E79" s="47">
        <v>2199.9899999999998</v>
      </c>
      <c r="F79" s="47">
        <v>0</v>
      </c>
      <c r="G79" s="47">
        <v>0</v>
      </c>
      <c r="H79" s="47"/>
      <c r="I79" s="47"/>
      <c r="J79" s="48"/>
      <c r="K79" s="48"/>
      <c r="L79" s="48"/>
      <c r="M79" s="48"/>
      <c r="N79" s="48"/>
      <c r="O79" s="48"/>
      <c r="P79" s="48"/>
      <c r="Q79" s="40">
        <f t="shared" si="1"/>
        <v>2199.9899999999998</v>
      </c>
      <c r="R79" s="7"/>
      <c r="S79" s="41"/>
    </row>
    <row r="80" spans="1:19" s="2" customFormat="1" ht="18.75" x14ac:dyDescent="0.3">
      <c r="A80" s="45">
        <v>69</v>
      </c>
      <c r="B80" s="46" t="s">
        <v>63</v>
      </c>
      <c r="C80" s="45" t="s">
        <v>138</v>
      </c>
      <c r="D80" s="45" t="s">
        <v>184</v>
      </c>
      <c r="E80" s="47">
        <v>140820</v>
      </c>
      <c r="F80" s="47">
        <v>0</v>
      </c>
      <c r="G80" s="47">
        <v>0</v>
      </c>
      <c r="H80" s="47">
        <v>0</v>
      </c>
      <c r="I80" s="47"/>
      <c r="J80" s="48"/>
      <c r="K80" s="48"/>
      <c r="L80" s="48"/>
      <c r="M80" s="48"/>
      <c r="N80" s="48"/>
      <c r="O80" s="48"/>
      <c r="P80" s="48"/>
      <c r="Q80" s="40">
        <f t="shared" si="1"/>
        <v>140820</v>
      </c>
      <c r="R80" s="7"/>
      <c r="S80" s="41"/>
    </row>
    <row r="81" spans="1:24" s="2" customFormat="1" ht="18.75" x14ac:dyDescent="0.3">
      <c r="A81" s="45">
        <v>70</v>
      </c>
      <c r="B81" s="46" t="s">
        <v>215</v>
      </c>
      <c r="C81" s="45" t="s">
        <v>138</v>
      </c>
      <c r="D81" s="45" t="s">
        <v>184</v>
      </c>
      <c r="E81" s="47">
        <v>0</v>
      </c>
      <c r="F81" s="47">
        <v>0</v>
      </c>
      <c r="G81" s="47">
        <v>41300</v>
      </c>
      <c r="H81" s="47">
        <v>0</v>
      </c>
      <c r="I81" s="47"/>
      <c r="J81" s="48"/>
      <c r="K81" s="48"/>
      <c r="L81" s="48"/>
      <c r="M81" s="48"/>
      <c r="N81" s="48"/>
      <c r="O81" s="48">
        <v>61247.66</v>
      </c>
      <c r="P81" s="48">
        <f>(33877.8+78600+159000)</f>
        <v>271477.8</v>
      </c>
      <c r="Q81" s="40">
        <f t="shared" si="1"/>
        <v>374025.45999999996</v>
      </c>
      <c r="R81" s="7"/>
      <c r="S81" s="41"/>
    </row>
    <row r="82" spans="1:24" s="44" customFormat="1" ht="18.75" x14ac:dyDescent="0.3">
      <c r="A82" s="45">
        <v>71</v>
      </c>
      <c r="B82" s="46" t="s">
        <v>95</v>
      </c>
      <c r="C82" s="45" t="s">
        <v>144</v>
      </c>
      <c r="D82" s="45" t="s">
        <v>184</v>
      </c>
      <c r="E82" s="47">
        <v>0</v>
      </c>
      <c r="F82" s="47">
        <v>369850</v>
      </c>
      <c r="G82" s="47">
        <v>0</v>
      </c>
      <c r="H82" s="47">
        <v>0</v>
      </c>
      <c r="I82" s="47"/>
      <c r="J82" s="48"/>
      <c r="K82" s="48"/>
      <c r="L82" s="48"/>
      <c r="M82" s="48"/>
      <c r="N82" s="48"/>
      <c r="O82" s="48"/>
      <c r="P82" s="48"/>
      <c r="Q82" s="40">
        <f t="shared" si="1"/>
        <v>369850</v>
      </c>
      <c r="R82" s="7"/>
      <c r="S82" s="41"/>
      <c r="T82" s="2"/>
      <c r="U82" s="2"/>
      <c r="V82" s="2"/>
      <c r="W82" s="2"/>
      <c r="X82" s="2"/>
    </row>
    <row r="83" spans="1:24" s="2" customFormat="1" ht="18.75" x14ac:dyDescent="0.3">
      <c r="A83" s="45">
        <v>72</v>
      </c>
      <c r="B83" s="46" t="s">
        <v>64</v>
      </c>
      <c r="C83" s="45" t="s">
        <v>174</v>
      </c>
      <c r="D83" s="45" t="s">
        <v>184</v>
      </c>
      <c r="E83" s="47">
        <v>0</v>
      </c>
      <c r="F83" s="47"/>
      <c r="G83" s="47">
        <v>32200</v>
      </c>
      <c r="H83" s="47">
        <v>29520</v>
      </c>
      <c r="I83" s="47"/>
      <c r="J83" s="48"/>
      <c r="K83" s="48">
        <v>24880</v>
      </c>
      <c r="L83" s="48">
        <v>31100</v>
      </c>
      <c r="M83" s="48">
        <v>26000</v>
      </c>
      <c r="N83" s="48"/>
      <c r="O83" s="48"/>
      <c r="P83" s="48"/>
      <c r="Q83" s="40">
        <f t="shared" si="1"/>
        <v>143700</v>
      </c>
      <c r="R83" s="7"/>
      <c r="S83" s="41"/>
    </row>
    <row r="84" spans="1:24" s="2" customFormat="1" ht="18.75" x14ac:dyDescent="0.3">
      <c r="A84" s="45">
        <v>73</v>
      </c>
      <c r="B84" s="46" t="s">
        <v>65</v>
      </c>
      <c r="C84" s="45" t="s">
        <v>167</v>
      </c>
      <c r="D84" s="45" t="s">
        <v>185</v>
      </c>
      <c r="E84" s="47">
        <v>3000</v>
      </c>
      <c r="F84" s="47">
        <v>0</v>
      </c>
      <c r="G84" s="47">
        <v>0</v>
      </c>
      <c r="H84" s="47">
        <v>0</v>
      </c>
      <c r="I84" s="47"/>
      <c r="J84" s="48"/>
      <c r="K84" s="48"/>
      <c r="L84" s="48"/>
      <c r="M84" s="48"/>
      <c r="N84" s="48"/>
      <c r="O84" s="48"/>
      <c r="P84" s="48"/>
      <c r="Q84" s="40">
        <f t="shared" si="1"/>
        <v>3000</v>
      </c>
      <c r="R84" s="7"/>
      <c r="S84" s="41"/>
    </row>
    <row r="85" spans="1:24" s="2" customFormat="1" ht="18.75" x14ac:dyDescent="0.3">
      <c r="A85" s="45">
        <v>74</v>
      </c>
      <c r="B85" s="46" t="s">
        <v>153</v>
      </c>
      <c r="C85" s="45" t="s">
        <v>152</v>
      </c>
      <c r="D85" s="45" t="s">
        <v>185</v>
      </c>
      <c r="E85" s="47">
        <v>34900.379999999997</v>
      </c>
      <c r="F85" s="47">
        <v>0</v>
      </c>
      <c r="G85" s="47">
        <v>0</v>
      </c>
      <c r="H85" s="47">
        <v>0</v>
      </c>
      <c r="I85" s="47"/>
      <c r="J85" s="48"/>
      <c r="K85" s="48"/>
      <c r="L85" s="48"/>
      <c r="M85" s="48"/>
      <c r="N85" s="48"/>
      <c r="O85" s="48"/>
      <c r="P85" s="48"/>
      <c r="Q85" s="40">
        <f t="shared" si="1"/>
        <v>34900.379999999997</v>
      </c>
      <c r="R85" s="7"/>
      <c r="S85" s="41"/>
    </row>
    <row r="86" spans="1:24" s="2" customFormat="1" ht="18.75" x14ac:dyDescent="0.3">
      <c r="A86" s="36"/>
      <c r="B86" s="37" t="s">
        <v>251</v>
      </c>
      <c r="C86" s="36" t="s">
        <v>124</v>
      </c>
      <c r="D86" s="36" t="s">
        <v>185</v>
      </c>
      <c r="E86" s="19"/>
      <c r="F86" s="19">
        <v>0</v>
      </c>
      <c r="G86" s="19">
        <v>0</v>
      </c>
      <c r="H86" s="19">
        <v>0</v>
      </c>
      <c r="I86" s="19"/>
      <c r="J86" s="39"/>
      <c r="K86" s="39"/>
      <c r="L86" s="39"/>
      <c r="M86" s="39"/>
      <c r="N86" s="39">
        <f>(129500+77700)</f>
        <v>207200</v>
      </c>
      <c r="O86" s="39"/>
      <c r="P86" s="39"/>
      <c r="Q86" s="40">
        <f t="shared" si="1"/>
        <v>207200</v>
      </c>
      <c r="R86" s="7"/>
      <c r="S86" s="41"/>
    </row>
    <row r="87" spans="1:24" s="2" customFormat="1" ht="18.75" x14ac:dyDescent="0.3">
      <c r="A87" s="36">
        <v>75</v>
      </c>
      <c r="B87" s="37" t="s">
        <v>66</v>
      </c>
      <c r="C87" s="36" t="s">
        <v>166</v>
      </c>
      <c r="D87" s="36" t="s">
        <v>184</v>
      </c>
      <c r="E87" s="19">
        <v>68853</v>
      </c>
      <c r="F87" s="19"/>
      <c r="G87" s="19">
        <v>0</v>
      </c>
      <c r="H87" s="19">
        <v>0</v>
      </c>
      <c r="I87" s="19"/>
      <c r="J87" s="39"/>
      <c r="K87" s="39"/>
      <c r="L87" s="39"/>
      <c r="M87" s="39"/>
      <c r="N87" s="39"/>
      <c r="O87" s="39"/>
      <c r="P87" s="39"/>
      <c r="Q87" s="40">
        <f t="shared" si="1"/>
        <v>68853</v>
      </c>
      <c r="R87" s="7"/>
      <c r="S87" s="41"/>
    </row>
    <row r="88" spans="1:24" s="2" customFormat="1" ht="18.75" x14ac:dyDescent="0.3">
      <c r="A88" s="36">
        <v>76</v>
      </c>
      <c r="B88" s="37" t="s">
        <v>68</v>
      </c>
      <c r="C88" s="36" t="s">
        <v>154</v>
      </c>
      <c r="D88" s="36" t="s">
        <v>184</v>
      </c>
      <c r="E88" s="19">
        <v>105320.16</v>
      </c>
      <c r="F88" s="19">
        <v>0</v>
      </c>
      <c r="G88" s="19">
        <v>0</v>
      </c>
      <c r="H88" s="19">
        <v>0</v>
      </c>
      <c r="I88" s="19"/>
      <c r="J88" s="39"/>
      <c r="K88" s="39"/>
      <c r="L88" s="39"/>
      <c r="M88" s="39"/>
      <c r="N88" s="39"/>
      <c r="O88" s="39"/>
      <c r="P88" s="39"/>
      <c r="Q88" s="40">
        <f t="shared" si="1"/>
        <v>105320.16</v>
      </c>
      <c r="R88" s="7"/>
      <c r="S88" s="41"/>
    </row>
    <row r="89" spans="1:24" s="2" customFormat="1" ht="18.75" x14ac:dyDescent="0.3">
      <c r="A89" s="36">
        <v>77</v>
      </c>
      <c r="B89" s="37" t="s">
        <v>69</v>
      </c>
      <c r="C89" s="36" t="s">
        <v>124</v>
      </c>
      <c r="D89" s="36" t="s">
        <v>184</v>
      </c>
      <c r="E89" s="19">
        <v>107700</v>
      </c>
      <c r="F89" s="19">
        <v>0</v>
      </c>
      <c r="G89" s="19">
        <v>0</v>
      </c>
      <c r="H89" s="19">
        <v>0</v>
      </c>
      <c r="I89" s="19"/>
      <c r="J89" s="39"/>
      <c r="K89" s="39"/>
      <c r="L89" s="39"/>
      <c r="M89" s="39"/>
      <c r="N89" s="39"/>
      <c r="O89" s="39"/>
      <c r="P89" s="39"/>
      <c r="Q89" s="40">
        <f t="shared" si="1"/>
        <v>107700</v>
      </c>
      <c r="R89" s="7"/>
      <c r="S89" s="41"/>
    </row>
    <row r="90" spans="1:24" s="2" customFormat="1" ht="32.25" x14ac:dyDescent="0.3">
      <c r="A90" s="36">
        <v>78</v>
      </c>
      <c r="B90" s="37" t="s">
        <v>242</v>
      </c>
      <c r="C90" s="38" t="s">
        <v>243</v>
      </c>
      <c r="D90" s="36" t="s">
        <v>184</v>
      </c>
      <c r="E90" s="19"/>
      <c r="F90" s="19">
        <v>0</v>
      </c>
      <c r="G90" s="19">
        <v>0</v>
      </c>
      <c r="H90" s="19">
        <v>0</v>
      </c>
      <c r="I90" s="19"/>
      <c r="J90" s="39"/>
      <c r="K90" s="39">
        <v>72000</v>
      </c>
      <c r="L90" s="39"/>
      <c r="M90" s="39"/>
      <c r="N90" s="39"/>
      <c r="O90" s="39"/>
      <c r="P90" s="39"/>
      <c r="Q90" s="40">
        <f t="shared" si="1"/>
        <v>72000</v>
      </c>
      <c r="R90" s="7"/>
      <c r="S90" s="41"/>
    </row>
    <row r="91" spans="1:24" s="2" customFormat="1" ht="18.75" x14ac:dyDescent="0.3">
      <c r="A91" s="36">
        <v>79</v>
      </c>
      <c r="B91" s="37" t="s">
        <v>67</v>
      </c>
      <c r="C91" s="36" t="s">
        <v>124</v>
      </c>
      <c r="D91" s="36" t="s">
        <v>184</v>
      </c>
      <c r="E91" s="19">
        <v>154500</v>
      </c>
      <c r="F91" s="19">
        <v>0</v>
      </c>
      <c r="G91" s="19">
        <v>0</v>
      </c>
      <c r="H91" s="19">
        <v>0</v>
      </c>
      <c r="I91" s="19"/>
      <c r="J91" s="39"/>
      <c r="K91" s="39"/>
      <c r="L91" s="39"/>
      <c r="M91" s="39"/>
      <c r="N91" s="39"/>
      <c r="O91" s="39"/>
      <c r="P91" s="39"/>
      <c r="Q91" s="40">
        <f t="shared" si="1"/>
        <v>154500</v>
      </c>
      <c r="R91" s="7"/>
      <c r="S91" s="41"/>
    </row>
    <row r="92" spans="1:24" s="2" customFormat="1" ht="18.75" x14ac:dyDescent="0.3">
      <c r="A92" s="36">
        <v>80</v>
      </c>
      <c r="B92" s="37" t="s">
        <v>70</v>
      </c>
      <c r="C92" s="36" t="s">
        <v>143</v>
      </c>
      <c r="D92" s="36" t="s">
        <v>184</v>
      </c>
      <c r="E92" s="19">
        <v>40500.49</v>
      </c>
      <c r="F92" s="19">
        <v>0</v>
      </c>
      <c r="G92" s="19">
        <v>0</v>
      </c>
      <c r="H92" s="19">
        <v>0</v>
      </c>
      <c r="I92" s="19"/>
      <c r="J92" s="39"/>
      <c r="K92" s="39"/>
      <c r="L92" s="39"/>
      <c r="M92" s="39"/>
      <c r="N92" s="39"/>
      <c r="O92" s="39"/>
      <c r="P92" s="39"/>
      <c r="Q92" s="40">
        <f t="shared" si="1"/>
        <v>40500.49</v>
      </c>
      <c r="R92" s="7"/>
      <c r="S92" s="41"/>
    </row>
    <row r="93" spans="1:24" s="2" customFormat="1" ht="18.75" x14ac:dyDescent="0.3">
      <c r="A93" s="36"/>
      <c r="B93" s="37" t="s">
        <v>115</v>
      </c>
      <c r="C93" s="36" t="s">
        <v>124</v>
      </c>
      <c r="D93" s="36" t="s">
        <v>184</v>
      </c>
      <c r="E93" s="19">
        <v>0</v>
      </c>
      <c r="F93" s="19">
        <v>0</v>
      </c>
      <c r="G93" s="19"/>
      <c r="H93" s="19"/>
      <c r="I93" s="19"/>
      <c r="J93" s="39"/>
      <c r="K93" s="39"/>
      <c r="L93" s="39"/>
      <c r="M93" s="39"/>
      <c r="N93" s="39">
        <f>(47935+129521.6)+107690</f>
        <v>285146.59999999998</v>
      </c>
      <c r="O93" s="39">
        <v>102328.4</v>
      </c>
      <c r="P93" s="39">
        <v>151348</v>
      </c>
      <c r="Q93" s="40">
        <f t="shared" si="1"/>
        <v>538823</v>
      </c>
      <c r="R93" s="7"/>
      <c r="S93" s="41"/>
    </row>
    <row r="94" spans="1:24" s="2" customFormat="1" ht="18.75" x14ac:dyDescent="0.3">
      <c r="A94" s="36">
        <v>82</v>
      </c>
      <c r="B94" s="37" t="s">
        <v>102</v>
      </c>
      <c r="C94" s="36" t="s">
        <v>124</v>
      </c>
      <c r="D94" s="36" t="s">
        <v>184</v>
      </c>
      <c r="E94" s="19">
        <v>0</v>
      </c>
      <c r="F94" s="19"/>
      <c r="G94" s="19">
        <v>0</v>
      </c>
      <c r="H94" s="19">
        <v>0</v>
      </c>
      <c r="I94" s="19">
        <v>15184.62</v>
      </c>
      <c r="J94" s="39"/>
      <c r="K94" s="39"/>
      <c r="L94" s="39"/>
      <c r="M94" s="39"/>
      <c r="N94" s="39">
        <v>14172.4</v>
      </c>
      <c r="O94" s="39">
        <f>(50400+99750)+50804.7+63000</f>
        <v>263954.7</v>
      </c>
      <c r="P94" s="39">
        <v>149625</v>
      </c>
      <c r="Q94" s="40">
        <f t="shared" si="1"/>
        <v>442936.72000000003</v>
      </c>
      <c r="R94" s="7"/>
      <c r="S94" s="41"/>
    </row>
    <row r="95" spans="1:24" s="2" customFormat="1" ht="18.75" x14ac:dyDescent="0.3">
      <c r="A95" s="36">
        <v>83</v>
      </c>
      <c r="B95" s="37" t="s">
        <v>93</v>
      </c>
      <c r="C95" s="36" t="s">
        <v>170</v>
      </c>
      <c r="D95" s="36" t="s">
        <v>184</v>
      </c>
      <c r="E95" s="19">
        <v>0</v>
      </c>
      <c r="F95" s="19"/>
      <c r="G95" s="19">
        <v>0</v>
      </c>
      <c r="H95" s="19">
        <v>0</v>
      </c>
      <c r="I95" s="19"/>
      <c r="J95" s="39"/>
      <c r="K95" s="39"/>
      <c r="L95" s="39"/>
      <c r="M95" s="39"/>
      <c r="N95" s="39"/>
      <c r="O95" s="39"/>
      <c r="P95" s="39">
        <v>97899.61</v>
      </c>
      <c r="Q95" s="40">
        <f t="shared" si="1"/>
        <v>97899.61</v>
      </c>
      <c r="R95" s="7"/>
      <c r="S95" s="41"/>
    </row>
    <row r="96" spans="1:24" s="44" customFormat="1" ht="35.25" customHeight="1" x14ac:dyDescent="0.3">
      <c r="A96" s="36">
        <v>84</v>
      </c>
      <c r="B96" s="37" t="s">
        <v>71</v>
      </c>
      <c r="C96" s="36" t="s">
        <v>124</v>
      </c>
      <c r="D96" s="36" t="s">
        <v>184</v>
      </c>
      <c r="E96" s="19">
        <v>155510.20000000001</v>
      </c>
      <c r="F96" s="19">
        <v>313381</v>
      </c>
      <c r="G96" s="19">
        <v>0</v>
      </c>
      <c r="H96" s="19">
        <v>0</v>
      </c>
      <c r="I96" s="19"/>
      <c r="J96" s="39"/>
      <c r="K96" s="39"/>
      <c r="L96" s="39"/>
      <c r="M96" s="39"/>
      <c r="N96" s="39"/>
      <c r="O96" s="39"/>
      <c r="P96" s="39"/>
      <c r="Q96" s="40">
        <f t="shared" si="1"/>
        <v>468891.2</v>
      </c>
      <c r="R96" s="43"/>
      <c r="S96" s="41"/>
    </row>
    <row r="97" spans="1:19" s="2" customFormat="1" ht="18.75" x14ac:dyDescent="0.3">
      <c r="A97" s="36">
        <v>85</v>
      </c>
      <c r="B97" s="37" t="s">
        <v>72</v>
      </c>
      <c r="C97" s="36" t="s">
        <v>124</v>
      </c>
      <c r="D97" s="36" t="s">
        <v>184</v>
      </c>
      <c r="E97" s="19">
        <v>238266.12</v>
      </c>
      <c r="F97" s="19">
        <v>0</v>
      </c>
      <c r="G97" s="19">
        <v>0</v>
      </c>
      <c r="H97" s="19">
        <v>0</v>
      </c>
      <c r="I97" s="19"/>
      <c r="J97" s="39"/>
      <c r="K97" s="39"/>
      <c r="L97" s="39"/>
      <c r="M97" s="39"/>
      <c r="N97" s="39"/>
      <c r="O97" s="39"/>
      <c r="P97" s="39"/>
      <c r="Q97" s="40">
        <f t="shared" si="1"/>
        <v>238266.12</v>
      </c>
      <c r="R97" s="7"/>
      <c r="S97" s="41"/>
    </row>
    <row r="98" spans="1:19" s="2" customFormat="1" ht="32.25" x14ac:dyDescent="0.3">
      <c r="A98" s="36">
        <v>86</v>
      </c>
      <c r="B98" s="37" t="s">
        <v>221</v>
      </c>
      <c r="C98" s="36" t="s">
        <v>214</v>
      </c>
      <c r="D98" s="36" t="s">
        <v>184</v>
      </c>
      <c r="E98" s="19"/>
      <c r="F98" s="19">
        <v>0</v>
      </c>
      <c r="G98" s="19">
        <v>0</v>
      </c>
      <c r="H98" s="19">
        <v>0</v>
      </c>
      <c r="I98" s="19"/>
      <c r="J98" s="39">
        <v>120710.46</v>
      </c>
      <c r="K98" s="39"/>
      <c r="L98" s="39">
        <v>117289.64</v>
      </c>
      <c r="M98" s="39"/>
      <c r="N98" s="39">
        <v>121890.46</v>
      </c>
      <c r="O98" s="39">
        <v>108088</v>
      </c>
      <c r="P98" s="39"/>
      <c r="Q98" s="40">
        <f t="shared" si="1"/>
        <v>467978.56</v>
      </c>
      <c r="R98" s="7"/>
      <c r="S98" s="41"/>
    </row>
    <row r="99" spans="1:19" s="2" customFormat="1" ht="18.75" x14ac:dyDescent="0.3">
      <c r="A99" s="36">
        <v>87</v>
      </c>
      <c r="B99" s="37" t="s">
        <v>73</v>
      </c>
      <c r="C99" s="36" t="s">
        <v>173</v>
      </c>
      <c r="D99" s="36" t="s">
        <v>184</v>
      </c>
      <c r="E99" s="19"/>
      <c r="F99" s="19">
        <v>0</v>
      </c>
      <c r="G99" s="19"/>
      <c r="H99" s="19"/>
      <c r="I99" s="19">
        <v>60000</v>
      </c>
      <c r="J99" s="39"/>
      <c r="K99" s="39">
        <v>96750</v>
      </c>
      <c r="L99" s="39">
        <v>93750</v>
      </c>
      <c r="M99" s="39">
        <v>120000</v>
      </c>
      <c r="N99" s="39">
        <v>105000</v>
      </c>
      <c r="O99" s="39">
        <v>99000</v>
      </c>
      <c r="P99" s="39"/>
      <c r="Q99" s="40">
        <f t="shared" si="1"/>
        <v>574500</v>
      </c>
      <c r="R99" s="7"/>
      <c r="S99" s="41"/>
    </row>
    <row r="100" spans="1:19" s="2" customFormat="1" ht="18.75" x14ac:dyDescent="0.3">
      <c r="A100" s="36">
        <v>88</v>
      </c>
      <c r="B100" s="37" t="s">
        <v>74</v>
      </c>
      <c r="C100" s="36" t="s">
        <v>137</v>
      </c>
      <c r="D100" s="36" t="s">
        <v>184</v>
      </c>
      <c r="E100" s="19"/>
      <c r="F100" s="19">
        <v>0</v>
      </c>
      <c r="G100" s="19"/>
      <c r="H100" s="19">
        <v>0</v>
      </c>
      <c r="I100" s="19"/>
      <c r="J100" s="39"/>
      <c r="K100" s="39">
        <v>74950</v>
      </c>
      <c r="L100" s="39"/>
      <c r="M100" s="39">
        <v>70000</v>
      </c>
      <c r="N100" s="39">
        <v>119330</v>
      </c>
      <c r="O100" s="39">
        <v>137690</v>
      </c>
      <c r="P100" s="39"/>
      <c r="Q100" s="40">
        <f t="shared" si="1"/>
        <v>401970</v>
      </c>
      <c r="R100" s="7"/>
      <c r="S100" s="41"/>
    </row>
    <row r="101" spans="1:19" s="2" customFormat="1" ht="18.75" x14ac:dyDescent="0.3">
      <c r="A101" s="36">
        <v>89</v>
      </c>
      <c r="B101" s="37" t="s">
        <v>75</v>
      </c>
      <c r="C101" s="36" t="s">
        <v>134</v>
      </c>
      <c r="D101" s="36" t="s">
        <v>184</v>
      </c>
      <c r="E101" s="19"/>
      <c r="F101" s="19">
        <v>0</v>
      </c>
      <c r="G101" s="19">
        <v>17000</v>
      </c>
      <c r="H101" s="19">
        <v>22000</v>
      </c>
      <c r="I101" s="19">
        <v>22000</v>
      </c>
      <c r="J101" s="39">
        <f>(18200+23000)+23000+23000+23000</f>
        <v>110200</v>
      </c>
      <c r="K101" s="39">
        <f>(23000+23000)+23000+23000</f>
        <v>92000</v>
      </c>
      <c r="L101" s="39">
        <f>(23000+23000)+23000+23000</f>
        <v>92000</v>
      </c>
      <c r="M101" s="39">
        <f>(23000+23000)+23000+23000+23000+23000</f>
        <v>138000</v>
      </c>
      <c r="N101" s="39">
        <f>(23000+23000)+23000+23000</f>
        <v>92000</v>
      </c>
      <c r="O101" s="39">
        <f>(23000+23000)+23000+23000</f>
        <v>92000</v>
      </c>
      <c r="P101" s="39">
        <v>23000</v>
      </c>
      <c r="Q101" s="40">
        <f t="shared" si="1"/>
        <v>700200</v>
      </c>
      <c r="R101" s="7"/>
      <c r="S101" s="41"/>
    </row>
    <row r="102" spans="1:19" s="2" customFormat="1" ht="18.75" x14ac:dyDescent="0.3">
      <c r="A102" s="36">
        <v>90</v>
      </c>
      <c r="B102" s="37" t="s">
        <v>76</v>
      </c>
      <c r="C102" s="36" t="s">
        <v>181</v>
      </c>
      <c r="D102" s="36" t="s">
        <v>185</v>
      </c>
      <c r="E102" s="19">
        <v>1371191.2</v>
      </c>
      <c r="F102" s="19">
        <v>0</v>
      </c>
      <c r="G102" s="19">
        <v>0</v>
      </c>
      <c r="H102" s="19">
        <v>0</v>
      </c>
      <c r="I102" s="19"/>
      <c r="J102" s="39"/>
      <c r="K102" s="39"/>
      <c r="L102" s="39"/>
      <c r="M102" s="39"/>
      <c r="N102" s="39"/>
      <c r="O102" s="39"/>
      <c r="P102" s="39"/>
      <c r="Q102" s="40">
        <f t="shared" si="1"/>
        <v>1371191.2</v>
      </c>
      <c r="R102" s="7"/>
      <c r="S102" s="41"/>
    </row>
    <row r="103" spans="1:19" s="2" customFormat="1" ht="18.75" x14ac:dyDescent="0.3">
      <c r="A103" s="36">
        <v>91</v>
      </c>
      <c r="B103" s="37" t="s">
        <v>77</v>
      </c>
      <c r="C103" s="36" t="s">
        <v>138</v>
      </c>
      <c r="D103" s="36" t="s">
        <v>184</v>
      </c>
      <c r="E103" s="19">
        <v>84544</v>
      </c>
      <c r="F103" s="19">
        <v>0</v>
      </c>
      <c r="G103" s="19">
        <v>0</v>
      </c>
      <c r="H103" s="19">
        <v>0</v>
      </c>
      <c r="I103" s="19"/>
      <c r="J103" s="39"/>
      <c r="K103" s="39"/>
      <c r="L103" s="39"/>
      <c r="M103" s="39"/>
      <c r="N103" s="39"/>
      <c r="O103" s="39"/>
      <c r="P103" s="39"/>
      <c r="Q103" s="40">
        <f t="shared" si="1"/>
        <v>84544</v>
      </c>
      <c r="R103" s="7"/>
      <c r="S103" s="41"/>
    </row>
    <row r="104" spans="1:19" s="2" customFormat="1" ht="18.75" x14ac:dyDescent="0.3">
      <c r="A104" s="36">
        <v>92</v>
      </c>
      <c r="B104" s="37" t="s">
        <v>78</v>
      </c>
      <c r="C104" s="36" t="s">
        <v>138</v>
      </c>
      <c r="D104" s="36" t="s">
        <v>184</v>
      </c>
      <c r="E104" s="19">
        <v>3400.05</v>
      </c>
      <c r="F104" s="19">
        <v>0</v>
      </c>
      <c r="G104" s="19">
        <v>0</v>
      </c>
      <c r="H104" s="19">
        <v>0</v>
      </c>
      <c r="I104" s="19"/>
      <c r="J104" s="39"/>
      <c r="K104" s="39"/>
      <c r="L104" s="39"/>
      <c r="M104" s="39"/>
      <c r="N104" s="39"/>
      <c r="O104" s="39"/>
      <c r="P104" s="39"/>
      <c r="Q104" s="40">
        <f t="shared" si="1"/>
        <v>3400.05</v>
      </c>
      <c r="R104" s="7"/>
      <c r="S104" s="41"/>
    </row>
    <row r="105" spans="1:19" s="2" customFormat="1" ht="18.75" x14ac:dyDescent="0.3">
      <c r="A105" s="36">
        <v>93</v>
      </c>
      <c r="B105" s="37" t="s">
        <v>104</v>
      </c>
      <c r="C105" s="36" t="s">
        <v>163</v>
      </c>
      <c r="D105" s="36" t="s">
        <v>184</v>
      </c>
      <c r="E105" s="19">
        <v>0</v>
      </c>
      <c r="F105" s="19">
        <v>0</v>
      </c>
      <c r="G105" s="19">
        <v>0</v>
      </c>
      <c r="H105" s="19">
        <v>0</v>
      </c>
      <c r="I105" s="19"/>
      <c r="J105" s="39"/>
      <c r="K105" s="39"/>
      <c r="L105" s="39"/>
      <c r="M105" s="39"/>
      <c r="N105" s="39"/>
      <c r="O105" s="39"/>
      <c r="P105" s="39"/>
      <c r="Q105" s="40">
        <f t="shared" si="1"/>
        <v>0</v>
      </c>
      <c r="R105" s="7"/>
      <c r="S105" s="41"/>
    </row>
    <row r="106" spans="1:19" s="2" customFormat="1" ht="18.75" x14ac:dyDescent="0.3">
      <c r="A106" s="36">
        <v>94</v>
      </c>
      <c r="B106" s="37" t="s">
        <v>79</v>
      </c>
      <c r="C106" s="36" t="s">
        <v>139</v>
      </c>
      <c r="D106" s="36" t="s">
        <v>184</v>
      </c>
      <c r="E106" s="19">
        <v>188100</v>
      </c>
      <c r="F106" s="19">
        <v>0</v>
      </c>
      <c r="G106" s="19">
        <v>0</v>
      </c>
      <c r="H106" s="19">
        <v>0</v>
      </c>
      <c r="I106" s="19"/>
      <c r="J106" s="39"/>
      <c r="K106" s="39"/>
      <c r="L106" s="39"/>
      <c r="M106" s="39"/>
      <c r="N106" s="39"/>
      <c r="O106" s="39"/>
      <c r="P106" s="39"/>
      <c r="Q106" s="40">
        <f t="shared" si="1"/>
        <v>188100</v>
      </c>
      <c r="R106" s="7"/>
      <c r="S106" s="41"/>
    </row>
    <row r="107" spans="1:19" s="2" customFormat="1" ht="18.75" x14ac:dyDescent="0.3">
      <c r="A107" s="36">
        <v>95</v>
      </c>
      <c r="B107" s="37" t="s">
        <v>117</v>
      </c>
      <c r="C107" s="36" t="s">
        <v>124</v>
      </c>
      <c r="D107" s="36" t="s">
        <v>184</v>
      </c>
      <c r="E107" s="19">
        <v>0</v>
      </c>
      <c r="F107" s="19">
        <v>0</v>
      </c>
      <c r="G107" s="19"/>
      <c r="H107" s="19"/>
      <c r="I107" s="19"/>
      <c r="J107" s="39"/>
      <c r="K107" s="39">
        <v>157943</v>
      </c>
      <c r="L107" s="39"/>
      <c r="M107" s="39"/>
      <c r="N107" s="39">
        <f>(20500+6900)+55165</f>
        <v>82565</v>
      </c>
      <c r="O107" s="39"/>
      <c r="P107" s="39">
        <v>133428.5</v>
      </c>
      <c r="Q107" s="40">
        <f t="shared" si="1"/>
        <v>373936.5</v>
      </c>
      <c r="R107" s="7"/>
      <c r="S107" s="41"/>
    </row>
    <row r="108" spans="1:19" s="2" customFormat="1" ht="18.75" x14ac:dyDescent="0.3">
      <c r="A108" s="36">
        <v>96</v>
      </c>
      <c r="B108" s="37" t="s">
        <v>97</v>
      </c>
      <c r="C108" s="36" t="s">
        <v>157</v>
      </c>
      <c r="D108" s="36" t="s">
        <v>184</v>
      </c>
      <c r="E108" s="19">
        <v>0</v>
      </c>
      <c r="F108" s="19">
        <v>0</v>
      </c>
      <c r="G108" s="19">
        <v>0</v>
      </c>
      <c r="H108" s="19">
        <v>0</v>
      </c>
      <c r="I108" s="19"/>
      <c r="J108" s="39"/>
      <c r="K108" s="39"/>
      <c r="L108" s="39"/>
      <c r="M108" s="39"/>
      <c r="N108" s="39"/>
      <c r="O108" s="39"/>
      <c r="P108" s="39"/>
      <c r="Q108" s="40">
        <f t="shared" si="1"/>
        <v>0</v>
      </c>
      <c r="R108" s="7"/>
      <c r="S108" s="41"/>
    </row>
    <row r="109" spans="1:19" s="2" customFormat="1" ht="18.75" x14ac:dyDescent="0.3">
      <c r="A109" s="36">
        <v>97</v>
      </c>
      <c r="B109" s="37" t="s">
        <v>92</v>
      </c>
      <c r="C109" s="36" t="s">
        <v>124</v>
      </c>
      <c r="D109" s="36" t="s">
        <v>184</v>
      </c>
      <c r="E109" s="19">
        <v>0</v>
      </c>
      <c r="F109" s="19">
        <v>0</v>
      </c>
      <c r="G109" s="19">
        <v>0</v>
      </c>
      <c r="H109" s="19">
        <v>0</v>
      </c>
      <c r="I109" s="19">
        <v>90207</v>
      </c>
      <c r="J109" s="39"/>
      <c r="K109" s="39"/>
      <c r="L109" s="39">
        <v>303403.2</v>
      </c>
      <c r="M109" s="39">
        <f>(117820+148790)+163474.8</f>
        <v>430084.8</v>
      </c>
      <c r="N109" s="39">
        <f>(138300+51920)+109692.8+129112</f>
        <v>429024.8</v>
      </c>
      <c r="O109" s="39">
        <f>(114552+96800+135995.2+145972)</f>
        <v>493319.2</v>
      </c>
      <c r="P109" s="39">
        <v>82876</v>
      </c>
      <c r="Q109" s="40">
        <f t="shared" si="1"/>
        <v>1828915</v>
      </c>
      <c r="R109" s="7"/>
      <c r="S109" s="41"/>
    </row>
    <row r="110" spans="1:19" s="2" customFormat="1" ht="32.25" x14ac:dyDescent="0.3">
      <c r="A110" s="36">
        <v>98</v>
      </c>
      <c r="B110" s="37" t="s">
        <v>244</v>
      </c>
      <c r="C110" s="36" t="s">
        <v>245</v>
      </c>
      <c r="D110" s="36" t="s">
        <v>184</v>
      </c>
      <c r="E110" s="19">
        <v>0</v>
      </c>
      <c r="F110" s="19">
        <v>0</v>
      </c>
      <c r="G110" s="19">
        <v>0</v>
      </c>
      <c r="H110" s="19">
        <v>0</v>
      </c>
      <c r="I110" s="19"/>
      <c r="J110" s="39"/>
      <c r="K110" s="39"/>
      <c r="L110" s="39">
        <v>149560.28</v>
      </c>
      <c r="M110" s="39"/>
      <c r="N110" s="39"/>
      <c r="O110" s="39"/>
      <c r="P110" s="39"/>
      <c r="Q110" s="40">
        <f t="shared" si="1"/>
        <v>149560.28</v>
      </c>
      <c r="R110" s="7"/>
      <c r="S110" s="41"/>
    </row>
    <row r="111" spans="1:19" s="2" customFormat="1" ht="18.75" x14ac:dyDescent="0.3">
      <c r="A111" s="36">
        <v>99</v>
      </c>
      <c r="B111" s="37" t="s">
        <v>80</v>
      </c>
      <c r="C111" s="36" t="s">
        <v>163</v>
      </c>
      <c r="D111" s="36" t="s">
        <v>184</v>
      </c>
      <c r="E111" s="19">
        <v>2262667.83</v>
      </c>
      <c r="F111" s="19">
        <v>0</v>
      </c>
      <c r="G111" s="19">
        <v>0</v>
      </c>
      <c r="H111" s="19">
        <v>0</v>
      </c>
      <c r="I111" s="19"/>
      <c r="J111" s="39"/>
      <c r="K111" s="39"/>
      <c r="L111" s="39"/>
      <c r="M111" s="39"/>
      <c r="N111" s="39"/>
      <c r="O111" s="39"/>
      <c r="P111" s="39"/>
      <c r="Q111" s="40">
        <f t="shared" si="1"/>
        <v>2262667.83</v>
      </c>
      <c r="R111" s="7"/>
      <c r="S111" s="41"/>
    </row>
    <row r="112" spans="1:19" s="2" customFormat="1" ht="18.75" x14ac:dyDescent="0.3">
      <c r="A112" s="36">
        <v>100</v>
      </c>
      <c r="B112" s="37" t="s">
        <v>81</v>
      </c>
      <c r="C112" s="36" t="s">
        <v>140</v>
      </c>
      <c r="D112" s="36" t="s">
        <v>184</v>
      </c>
      <c r="E112" s="19">
        <v>28020</v>
      </c>
      <c r="F112" s="19">
        <v>0</v>
      </c>
      <c r="G112" s="19">
        <v>0</v>
      </c>
      <c r="H112" s="19">
        <v>0</v>
      </c>
      <c r="I112" s="19"/>
      <c r="J112" s="39"/>
      <c r="K112" s="39"/>
      <c r="L112" s="39"/>
      <c r="M112" s="39"/>
      <c r="N112" s="39"/>
      <c r="O112" s="39"/>
      <c r="P112" s="39"/>
      <c r="Q112" s="40">
        <f t="shared" si="1"/>
        <v>28020</v>
      </c>
      <c r="R112" s="7"/>
      <c r="S112" s="41"/>
    </row>
    <row r="113" spans="1:19" s="2" customFormat="1" ht="32.25" x14ac:dyDescent="0.3">
      <c r="A113" s="36">
        <v>101</v>
      </c>
      <c r="B113" s="37" t="s">
        <v>119</v>
      </c>
      <c r="C113" s="36"/>
      <c r="D113" s="36" t="s">
        <v>184</v>
      </c>
      <c r="E113" s="19">
        <v>0</v>
      </c>
      <c r="F113" s="19">
        <v>0</v>
      </c>
      <c r="G113" s="19">
        <v>0</v>
      </c>
      <c r="H113" s="19">
        <v>0</v>
      </c>
      <c r="I113" s="19"/>
      <c r="J113" s="39"/>
      <c r="K113" s="39"/>
      <c r="L113" s="39"/>
      <c r="M113" s="39"/>
      <c r="N113" s="39"/>
      <c r="O113" s="39"/>
      <c r="P113" s="39"/>
      <c r="Q113" s="40">
        <f t="shared" si="1"/>
        <v>0</v>
      </c>
      <c r="R113" s="7"/>
      <c r="S113" s="41"/>
    </row>
    <row r="114" spans="1:19" s="2" customFormat="1" ht="18.75" x14ac:dyDescent="0.3">
      <c r="A114" s="36">
        <v>102</v>
      </c>
      <c r="B114" s="37" t="s">
        <v>120</v>
      </c>
      <c r="C114" s="36" t="s">
        <v>141</v>
      </c>
      <c r="D114" s="36" t="s">
        <v>184</v>
      </c>
      <c r="E114" s="19">
        <v>130224.8</v>
      </c>
      <c r="F114" s="19">
        <v>0</v>
      </c>
      <c r="G114" s="19"/>
      <c r="H114" s="19"/>
      <c r="I114" s="19"/>
      <c r="J114" s="39">
        <v>150704</v>
      </c>
      <c r="K114" s="39">
        <v>163135</v>
      </c>
      <c r="L114" s="39">
        <v>152220</v>
      </c>
      <c r="M114" s="39">
        <f>(22066+130154)</f>
        <v>152220</v>
      </c>
      <c r="N114" s="39">
        <v>103840</v>
      </c>
      <c r="O114" s="39">
        <f>(118354+150096)</f>
        <v>268450</v>
      </c>
      <c r="P114" s="39"/>
      <c r="Q114" s="40">
        <f t="shared" si="1"/>
        <v>1120793.8</v>
      </c>
      <c r="R114" s="7"/>
      <c r="S114" s="41"/>
    </row>
    <row r="115" spans="1:19" s="2" customFormat="1" ht="18.75" x14ac:dyDescent="0.3">
      <c r="A115" s="36">
        <v>103</v>
      </c>
      <c r="B115" s="37" t="s">
        <v>82</v>
      </c>
      <c r="C115" s="36" t="s">
        <v>128</v>
      </c>
      <c r="D115" s="36" t="s">
        <v>184</v>
      </c>
      <c r="E115" s="19">
        <v>327450</v>
      </c>
      <c r="F115" s="19">
        <v>0</v>
      </c>
      <c r="G115" s="19">
        <v>0</v>
      </c>
      <c r="H115" s="19">
        <v>0</v>
      </c>
      <c r="I115" s="19"/>
      <c r="J115" s="39"/>
      <c r="K115" s="39"/>
      <c r="L115" s="39"/>
      <c r="M115" s="39"/>
      <c r="N115" s="39"/>
      <c r="O115" s="39"/>
      <c r="P115" s="39"/>
      <c r="Q115" s="40">
        <f t="shared" si="1"/>
        <v>327450</v>
      </c>
      <c r="R115" s="7"/>
      <c r="S115" s="41"/>
    </row>
    <row r="116" spans="1:19" s="2" customFormat="1" ht="18.75" x14ac:dyDescent="0.3">
      <c r="A116" s="36">
        <v>104</v>
      </c>
      <c r="B116" s="37" t="s">
        <v>83</v>
      </c>
      <c r="C116" s="36" t="s">
        <v>128</v>
      </c>
      <c r="D116" s="36" t="s">
        <v>184</v>
      </c>
      <c r="E116" s="19">
        <v>362225</v>
      </c>
      <c r="F116" s="19">
        <v>0</v>
      </c>
      <c r="G116" s="19">
        <v>0</v>
      </c>
      <c r="H116" s="19">
        <v>0</v>
      </c>
      <c r="I116" s="19"/>
      <c r="J116" s="39"/>
      <c r="K116" s="39"/>
      <c r="L116" s="39"/>
      <c r="M116" s="39"/>
      <c r="N116" s="39"/>
      <c r="O116" s="39"/>
      <c r="P116" s="39"/>
      <c r="Q116" s="40">
        <f t="shared" si="1"/>
        <v>362225</v>
      </c>
      <c r="R116" s="7"/>
      <c r="S116" s="41"/>
    </row>
    <row r="117" spans="1:19" s="2" customFormat="1" ht="18.75" x14ac:dyDescent="0.3">
      <c r="A117" s="36">
        <v>105</v>
      </c>
      <c r="B117" s="37" t="s">
        <v>84</v>
      </c>
      <c r="C117" s="36" t="s">
        <v>142</v>
      </c>
      <c r="D117" s="36" t="s">
        <v>184</v>
      </c>
      <c r="E117" s="19">
        <v>1108740</v>
      </c>
      <c r="F117" s="19">
        <v>0</v>
      </c>
      <c r="G117" s="19">
        <v>0</v>
      </c>
      <c r="H117" s="19">
        <v>0</v>
      </c>
      <c r="I117" s="19"/>
      <c r="J117" s="39"/>
      <c r="K117" s="39"/>
      <c r="L117" s="39"/>
      <c r="M117" s="39"/>
      <c r="N117" s="39"/>
      <c r="O117" s="39"/>
      <c r="P117" s="39"/>
      <c r="Q117" s="40">
        <f t="shared" si="1"/>
        <v>1108740</v>
      </c>
      <c r="R117" s="7"/>
      <c r="S117" s="41"/>
    </row>
    <row r="118" spans="1:19" s="2" customFormat="1" ht="18.75" x14ac:dyDescent="0.3">
      <c r="A118" s="36">
        <v>106</v>
      </c>
      <c r="B118" s="37" t="s">
        <v>85</v>
      </c>
      <c r="C118" s="36" t="s">
        <v>143</v>
      </c>
      <c r="D118" s="36" t="s">
        <v>184</v>
      </c>
      <c r="E118" s="19">
        <v>3923368.7</v>
      </c>
      <c r="F118" s="19">
        <v>0</v>
      </c>
      <c r="G118" s="19">
        <v>0</v>
      </c>
      <c r="H118" s="19">
        <v>0</v>
      </c>
      <c r="I118" s="19"/>
      <c r="J118" s="39"/>
      <c r="K118" s="39"/>
      <c r="L118" s="39"/>
      <c r="M118" s="39"/>
      <c r="N118" s="39"/>
      <c r="O118" s="39"/>
      <c r="P118" s="39"/>
      <c r="Q118" s="40">
        <f t="shared" si="1"/>
        <v>3923368.7</v>
      </c>
      <c r="R118" s="7"/>
      <c r="S118" s="41"/>
    </row>
    <row r="119" spans="1:19" s="2" customFormat="1" ht="18.75" customHeight="1" x14ac:dyDescent="0.3">
      <c r="A119" s="36">
        <v>107</v>
      </c>
      <c r="B119" s="37" t="s">
        <v>230</v>
      </c>
      <c r="C119" s="36" t="s">
        <v>138</v>
      </c>
      <c r="D119" s="36" t="s">
        <v>184</v>
      </c>
      <c r="E119" s="19">
        <v>0</v>
      </c>
      <c r="F119" s="19">
        <v>0</v>
      </c>
      <c r="G119" s="19">
        <v>0</v>
      </c>
      <c r="H119" s="19">
        <v>0</v>
      </c>
      <c r="I119" s="19"/>
      <c r="J119" s="39"/>
      <c r="K119" s="39"/>
      <c r="L119" s="39"/>
      <c r="M119" s="39"/>
      <c r="N119" s="39">
        <f>(101438.7+150000)+154164</f>
        <v>405602.7</v>
      </c>
      <c r="O119" s="39">
        <v>134844</v>
      </c>
      <c r="P119" s="39"/>
      <c r="Q119" s="40">
        <f t="shared" si="1"/>
        <v>540446.69999999995</v>
      </c>
      <c r="R119" s="7"/>
      <c r="S119" s="41"/>
    </row>
    <row r="120" spans="1:19" s="2" customFormat="1" ht="18.75" x14ac:dyDescent="0.3">
      <c r="A120" s="36">
        <v>108</v>
      </c>
      <c r="B120" s="37" t="s">
        <v>204</v>
      </c>
      <c r="C120" s="36" t="s">
        <v>205</v>
      </c>
      <c r="D120" s="36" t="s">
        <v>184</v>
      </c>
      <c r="E120" s="19">
        <v>0</v>
      </c>
      <c r="F120" s="19">
        <v>0</v>
      </c>
      <c r="G120" s="19">
        <v>0</v>
      </c>
      <c r="H120" s="19">
        <v>97069.72</v>
      </c>
      <c r="I120" s="19"/>
      <c r="J120" s="39"/>
      <c r="K120" s="39"/>
      <c r="L120" s="39"/>
      <c r="M120" s="39"/>
      <c r="N120" s="39"/>
      <c r="O120" s="39"/>
      <c r="P120" s="39"/>
      <c r="Q120" s="40">
        <f t="shared" si="1"/>
        <v>97069.72</v>
      </c>
      <c r="R120" s="7"/>
      <c r="S120" s="41"/>
    </row>
    <row r="121" spans="1:19" s="2" customFormat="1" ht="18.75" x14ac:dyDescent="0.3">
      <c r="A121" s="36">
        <v>109</v>
      </c>
      <c r="B121" s="37" t="s">
        <v>112</v>
      </c>
      <c r="C121" s="36" t="s">
        <v>158</v>
      </c>
      <c r="D121" s="36" t="s">
        <v>184</v>
      </c>
      <c r="E121" s="19">
        <v>0</v>
      </c>
      <c r="F121" s="19">
        <v>0</v>
      </c>
      <c r="G121" s="19">
        <v>0</v>
      </c>
      <c r="H121" s="19">
        <v>0</v>
      </c>
      <c r="I121" s="19"/>
      <c r="J121" s="39"/>
      <c r="K121" s="39"/>
      <c r="L121" s="39"/>
      <c r="M121" s="39"/>
      <c r="N121" s="39">
        <v>97579.11</v>
      </c>
      <c r="O121" s="39">
        <v>26750.6</v>
      </c>
      <c r="P121" s="39"/>
      <c r="Q121" s="40">
        <f t="shared" si="1"/>
        <v>124329.70999999999</v>
      </c>
      <c r="R121" s="7"/>
      <c r="S121" s="41"/>
    </row>
    <row r="122" spans="1:19" s="2" customFormat="1" ht="18.75" x14ac:dyDescent="0.3">
      <c r="A122" s="36">
        <v>110</v>
      </c>
      <c r="B122" s="37" t="s">
        <v>86</v>
      </c>
      <c r="C122" s="36" t="s">
        <v>172</v>
      </c>
      <c r="D122" s="36" t="s">
        <v>184</v>
      </c>
      <c r="E122" s="19">
        <v>668400</v>
      </c>
      <c r="F122" s="19">
        <v>0</v>
      </c>
      <c r="G122" s="19">
        <v>22000</v>
      </c>
      <c r="H122" s="19">
        <v>22000</v>
      </c>
      <c r="I122" s="19"/>
      <c r="J122" s="39"/>
      <c r="K122" s="39"/>
      <c r="L122" s="39"/>
      <c r="M122" s="39"/>
      <c r="N122" s="39"/>
      <c r="O122" s="39"/>
      <c r="P122" s="39"/>
      <c r="Q122" s="40">
        <f t="shared" si="1"/>
        <v>712400</v>
      </c>
      <c r="R122" s="7"/>
      <c r="S122" s="41"/>
    </row>
    <row r="123" spans="1:19" s="2" customFormat="1" ht="18.75" x14ac:dyDescent="0.3">
      <c r="A123" s="36">
        <v>111</v>
      </c>
      <c r="B123" s="37" t="s">
        <v>118</v>
      </c>
      <c r="C123" s="36" t="s">
        <v>211</v>
      </c>
      <c r="D123" s="36" t="s">
        <v>184</v>
      </c>
      <c r="E123" s="19">
        <v>0</v>
      </c>
      <c r="F123" s="19">
        <v>0</v>
      </c>
      <c r="G123" s="19">
        <v>0</v>
      </c>
      <c r="H123" s="19">
        <v>0</v>
      </c>
      <c r="I123" s="19"/>
      <c r="J123" s="39"/>
      <c r="K123" s="39"/>
      <c r="L123" s="39"/>
      <c r="M123" s="39"/>
      <c r="N123" s="39"/>
      <c r="O123" s="39"/>
      <c r="P123" s="39"/>
      <c r="Q123" s="40">
        <f t="shared" si="1"/>
        <v>0</v>
      </c>
      <c r="R123" s="7"/>
      <c r="S123" s="41"/>
    </row>
    <row r="124" spans="1:19" s="2" customFormat="1" ht="18.75" x14ac:dyDescent="0.3">
      <c r="A124" s="36">
        <v>112</v>
      </c>
      <c r="B124" s="37" t="s">
        <v>110</v>
      </c>
      <c r="C124" s="36" t="s">
        <v>146</v>
      </c>
      <c r="D124" s="36" t="s">
        <v>184</v>
      </c>
      <c r="E124" s="19">
        <v>0</v>
      </c>
      <c r="F124" s="19">
        <v>0</v>
      </c>
      <c r="G124" s="19">
        <v>0</v>
      </c>
      <c r="H124" s="19">
        <v>0</v>
      </c>
      <c r="I124" s="19"/>
      <c r="J124" s="39"/>
      <c r="K124" s="39"/>
      <c r="L124" s="39"/>
      <c r="M124" s="39"/>
      <c r="N124" s="39"/>
      <c r="O124" s="39">
        <v>171661.85</v>
      </c>
      <c r="P124" s="39"/>
      <c r="Q124" s="40">
        <f t="shared" si="1"/>
        <v>171661.85</v>
      </c>
      <c r="R124" s="7"/>
      <c r="S124" s="41"/>
    </row>
    <row r="125" spans="1:19" s="2" customFormat="1" ht="18.75" x14ac:dyDescent="0.3">
      <c r="A125" s="45">
        <v>113</v>
      </c>
      <c r="B125" s="46" t="s">
        <v>94</v>
      </c>
      <c r="C125" s="45" t="s">
        <v>124</v>
      </c>
      <c r="D125" s="45" t="s">
        <v>184</v>
      </c>
      <c r="E125" s="47">
        <v>0</v>
      </c>
      <c r="F125" s="47"/>
      <c r="G125" s="47">
        <v>0</v>
      </c>
      <c r="H125" s="47">
        <v>0</v>
      </c>
      <c r="I125" s="47"/>
      <c r="J125" s="48"/>
      <c r="K125" s="48"/>
      <c r="L125" s="48"/>
      <c r="M125" s="48"/>
      <c r="N125" s="39"/>
      <c r="O125" s="39"/>
      <c r="P125" s="48"/>
      <c r="Q125" s="40">
        <f t="shared" si="1"/>
        <v>0</v>
      </c>
      <c r="R125" s="7"/>
      <c r="S125" s="41" t="s">
        <v>228</v>
      </c>
    </row>
    <row r="126" spans="1:19" s="2" customFormat="1" ht="18.75" x14ac:dyDescent="0.3">
      <c r="A126" s="36">
        <v>114</v>
      </c>
      <c r="B126" s="37" t="s">
        <v>87</v>
      </c>
      <c r="C126" s="36" t="s">
        <v>138</v>
      </c>
      <c r="D126" s="36" t="s">
        <v>184</v>
      </c>
      <c r="E126" s="19">
        <v>0</v>
      </c>
      <c r="F126" s="19">
        <v>0</v>
      </c>
      <c r="G126" s="19">
        <v>0</v>
      </c>
      <c r="H126" s="19">
        <v>0</v>
      </c>
      <c r="I126" s="19"/>
      <c r="J126" s="39">
        <v>200119.2</v>
      </c>
      <c r="K126" s="39"/>
      <c r="L126" s="39">
        <v>13529.26</v>
      </c>
      <c r="M126" s="39">
        <v>88123.78</v>
      </c>
      <c r="N126" s="39">
        <v>137790.96</v>
      </c>
      <c r="O126" s="39">
        <v>158580</v>
      </c>
      <c r="P126" s="39">
        <f>(155496.32+152550)</f>
        <v>308046.32</v>
      </c>
      <c r="Q126" s="40">
        <f t="shared" si="1"/>
        <v>906189.52</v>
      </c>
      <c r="R126" s="7"/>
      <c r="S126" s="41"/>
    </row>
    <row r="127" spans="1:19" s="2" customFormat="1" ht="18.75" x14ac:dyDescent="0.3">
      <c r="A127" s="36">
        <v>115</v>
      </c>
      <c r="B127" s="37" t="s">
        <v>96</v>
      </c>
      <c r="C127" s="36" t="s">
        <v>174</v>
      </c>
      <c r="D127" s="36" t="s">
        <v>184</v>
      </c>
      <c r="E127" s="19">
        <v>141141</v>
      </c>
      <c r="F127" s="19">
        <v>0</v>
      </c>
      <c r="G127" s="19">
        <v>0</v>
      </c>
      <c r="H127" s="19">
        <v>0</v>
      </c>
      <c r="I127" s="19"/>
      <c r="J127" s="39"/>
      <c r="K127" s="39"/>
      <c r="L127" s="39"/>
      <c r="M127" s="39"/>
      <c r="N127" s="39" t="s">
        <v>273</v>
      </c>
      <c r="O127" s="39"/>
      <c r="P127" s="39"/>
      <c r="Q127" s="40">
        <f>SUM(E127:P127)</f>
        <v>141141</v>
      </c>
      <c r="R127" s="7"/>
      <c r="S127" s="41"/>
    </row>
    <row r="128" spans="1:19" s="2" customFormat="1" ht="18.75" x14ac:dyDescent="0.3">
      <c r="A128" s="36">
        <v>116</v>
      </c>
      <c r="B128" s="37" t="s">
        <v>28</v>
      </c>
      <c r="C128" s="36" t="s">
        <v>138</v>
      </c>
      <c r="D128" s="36" t="s">
        <v>184</v>
      </c>
      <c r="E128" s="19">
        <v>136930.20000000001</v>
      </c>
      <c r="F128" s="19">
        <v>0</v>
      </c>
      <c r="G128" s="19">
        <v>0</v>
      </c>
      <c r="H128" s="19">
        <v>0</v>
      </c>
      <c r="I128" s="19"/>
      <c r="J128" s="39"/>
      <c r="K128" s="39"/>
      <c r="L128" s="39"/>
      <c r="M128" s="39"/>
      <c r="N128" s="39"/>
      <c r="O128" s="39"/>
      <c r="P128" s="39"/>
      <c r="Q128" s="40">
        <f t="shared" si="1"/>
        <v>136930.20000000001</v>
      </c>
      <c r="R128" s="7"/>
      <c r="S128" s="41"/>
    </row>
    <row r="129" spans="1:19" s="2" customFormat="1" ht="18.75" x14ac:dyDescent="0.3">
      <c r="A129" s="36">
        <v>117</v>
      </c>
      <c r="B129" s="37" t="s">
        <v>227</v>
      </c>
      <c r="C129" s="36" t="s">
        <v>141</v>
      </c>
      <c r="D129" s="36" t="s">
        <v>184</v>
      </c>
      <c r="E129" s="19">
        <v>0</v>
      </c>
      <c r="F129" s="19">
        <v>0</v>
      </c>
      <c r="G129" s="19">
        <v>0</v>
      </c>
      <c r="H129" s="19">
        <v>0</v>
      </c>
      <c r="I129" s="19"/>
      <c r="J129" s="39"/>
      <c r="K129" s="39"/>
      <c r="L129" s="39"/>
      <c r="M129" s="39"/>
      <c r="N129" s="39"/>
      <c r="O129" s="39"/>
      <c r="P129" s="39"/>
      <c r="Q129" s="40">
        <f t="shared" si="1"/>
        <v>0</v>
      </c>
      <c r="R129" s="7"/>
      <c r="S129" s="41"/>
    </row>
    <row r="130" spans="1:19" s="2" customFormat="1" ht="18.75" x14ac:dyDescent="0.3">
      <c r="A130" s="36">
        <v>118</v>
      </c>
      <c r="B130" s="37" t="s">
        <v>27</v>
      </c>
      <c r="C130" s="36" t="s">
        <v>124</v>
      </c>
      <c r="D130" s="36" t="s">
        <v>184</v>
      </c>
      <c r="E130" s="19">
        <v>0</v>
      </c>
      <c r="F130" s="19">
        <v>0</v>
      </c>
      <c r="G130" s="19">
        <v>0</v>
      </c>
      <c r="H130" s="19">
        <v>0</v>
      </c>
      <c r="I130" s="19"/>
      <c r="J130" s="39"/>
      <c r="K130" s="39"/>
      <c r="L130" s="39"/>
      <c r="M130" s="39"/>
      <c r="N130" s="39"/>
      <c r="O130" s="39">
        <f>(76250+25000+9800)</f>
        <v>111050</v>
      </c>
      <c r="P130" s="39">
        <v>25000</v>
      </c>
      <c r="Q130" s="40">
        <f t="shared" si="1"/>
        <v>136050</v>
      </c>
      <c r="R130" s="7"/>
      <c r="S130" s="41"/>
    </row>
    <row r="131" spans="1:19" s="2" customFormat="1" ht="18.75" x14ac:dyDescent="0.3">
      <c r="A131" s="36">
        <v>119</v>
      </c>
      <c r="B131" s="37" t="s">
        <v>88</v>
      </c>
      <c r="C131" s="36" t="s">
        <v>210</v>
      </c>
      <c r="D131" s="36" t="s">
        <v>184</v>
      </c>
      <c r="E131" s="19">
        <v>0</v>
      </c>
      <c r="F131" s="19">
        <v>0</v>
      </c>
      <c r="G131" s="19">
        <v>0</v>
      </c>
      <c r="H131" s="19">
        <v>0</v>
      </c>
      <c r="I131" s="19"/>
      <c r="J131" s="39"/>
      <c r="K131" s="39"/>
      <c r="L131" s="39"/>
      <c r="M131" s="39">
        <v>16520</v>
      </c>
      <c r="N131" s="39"/>
      <c r="O131" s="39"/>
      <c r="P131" s="39"/>
      <c r="Q131" s="40">
        <f t="shared" si="1"/>
        <v>16520</v>
      </c>
      <c r="R131" s="7"/>
      <c r="S131" s="41"/>
    </row>
    <row r="132" spans="1:19" s="2" customFormat="1" ht="32.25" x14ac:dyDescent="0.3">
      <c r="A132" s="36">
        <v>120</v>
      </c>
      <c r="B132" s="37" t="s">
        <v>240</v>
      </c>
      <c r="C132" s="36" t="s">
        <v>241</v>
      </c>
      <c r="D132" s="36" t="s">
        <v>185</v>
      </c>
      <c r="E132" s="19">
        <v>0</v>
      </c>
      <c r="F132" s="19">
        <v>0</v>
      </c>
      <c r="G132" s="19">
        <v>0</v>
      </c>
      <c r="H132" s="19">
        <v>0</v>
      </c>
      <c r="I132" s="19"/>
      <c r="J132" s="39"/>
      <c r="K132" s="39">
        <v>23600</v>
      </c>
      <c r="L132" s="39"/>
      <c r="M132" s="39"/>
      <c r="N132" s="39"/>
      <c r="O132" s="39">
        <v>23600</v>
      </c>
      <c r="P132" s="39"/>
      <c r="Q132" s="40">
        <f t="shared" si="1"/>
        <v>47200</v>
      </c>
      <c r="R132" s="7"/>
      <c r="S132" s="41"/>
    </row>
    <row r="133" spans="1:19" s="2" customFormat="1" ht="18.75" x14ac:dyDescent="0.3">
      <c r="A133" s="36">
        <v>121</v>
      </c>
      <c r="B133" s="37" t="s">
        <v>107</v>
      </c>
      <c r="C133" s="36" t="s">
        <v>125</v>
      </c>
      <c r="D133" s="36" t="s">
        <v>184</v>
      </c>
      <c r="E133" s="19">
        <v>0</v>
      </c>
      <c r="F133" s="19"/>
      <c r="G133" s="19">
        <v>0</v>
      </c>
      <c r="H133" s="19">
        <v>0</v>
      </c>
      <c r="I133" s="19"/>
      <c r="J133" s="39"/>
      <c r="K133" s="39"/>
      <c r="L133" s="39"/>
      <c r="M133" s="39"/>
      <c r="N133" s="39"/>
      <c r="O133" s="39"/>
      <c r="P133" s="39"/>
      <c r="Q133" s="40">
        <f t="shared" si="1"/>
        <v>0</v>
      </c>
      <c r="R133" s="7"/>
      <c r="S133" s="41"/>
    </row>
    <row r="134" spans="1:19" s="2" customFormat="1" ht="18.75" x14ac:dyDescent="0.3">
      <c r="A134" s="36">
        <v>122</v>
      </c>
      <c r="B134" s="37" t="s">
        <v>89</v>
      </c>
      <c r="C134" s="36" t="s">
        <v>138</v>
      </c>
      <c r="D134" s="36" t="s">
        <v>184</v>
      </c>
      <c r="E134" s="19">
        <v>0</v>
      </c>
      <c r="F134" s="19"/>
      <c r="G134" s="19">
        <v>0</v>
      </c>
      <c r="H134" s="19">
        <v>0</v>
      </c>
      <c r="I134" s="19"/>
      <c r="J134" s="39"/>
      <c r="K134" s="39"/>
      <c r="L134" s="39"/>
      <c r="M134" s="39"/>
      <c r="N134" s="39"/>
      <c r="O134" s="39"/>
      <c r="P134" s="39"/>
      <c r="Q134" s="40">
        <f t="shared" si="1"/>
        <v>0</v>
      </c>
      <c r="R134" s="7"/>
      <c r="S134" s="41"/>
    </row>
    <row r="135" spans="1:19" s="2" customFormat="1" ht="18.75" x14ac:dyDescent="0.3">
      <c r="A135" s="36">
        <v>123</v>
      </c>
      <c r="B135" s="37" t="s">
        <v>103</v>
      </c>
      <c r="C135" s="36" t="s">
        <v>138</v>
      </c>
      <c r="D135" s="36" t="s">
        <v>184</v>
      </c>
      <c r="E135" s="19">
        <v>0</v>
      </c>
      <c r="F135" s="19"/>
      <c r="G135" s="19">
        <v>0</v>
      </c>
      <c r="H135" s="19">
        <v>0</v>
      </c>
      <c r="I135" s="19"/>
      <c r="J135" s="39"/>
      <c r="K135" s="39"/>
      <c r="L135" s="39"/>
      <c r="M135" s="39"/>
      <c r="N135" s="39"/>
      <c r="O135" s="39"/>
      <c r="P135" s="39"/>
      <c r="Q135" s="40">
        <f t="shared" si="1"/>
        <v>0</v>
      </c>
      <c r="R135" s="7"/>
      <c r="S135" s="41"/>
    </row>
    <row r="136" spans="1:19" s="2" customFormat="1" ht="18.75" x14ac:dyDescent="0.3">
      <c r="A136" s="36">
        <v>124</v>
      </c>
      <c r="B136" s="37" t="s">
        <v>26</v>
      </c>
      <c r="C136" s="36" t="s">
        <v>138</v>
      </c>
      <c r="D136" s="36" t="s">
        <v>184</v>
      </c>
      <c r="E136" s="19">
        <v>33250</v>
      </c>
      <c r="F136" s="19">
        <v>0</v>
      </c>
      <c r="G136" s="19">
        <v>0</v>
      </c>
      <c r="H136" s="19">
        <v>0</v>
      </c>
      <c r="I136" s="19"/>
      <c r="J136" s="39"/>
      <c r="K136" s="39"/>
      <c r="L136" s="39"/>
      <c r="M136" s="39"/>
      <c r="N136" s="39"/>
      <c r="O136" s="39"/>
      <c r="P136" s="39"/>
      <c r="Q136" s="40">
        <f t="shared" si="1"/>
        <v>33250</v>
      </c>
      <c r="R136" s="7"/>
      <c r="S136" s="41"/>
    </row>
    <row r="137" spans="1:19" s="2" customFormat="1" ht="18.75" x14ac:dyDescent="0.3">
      <c r="A137" s="36">
        <v>125</v>
      </c>
      <c r="B137" s="37" t="s">
        <v>25</v>
      </c>
      <c r="C137" s="36" t="s">
        <v>127</v>
      </c>
      <c r="D137" s="36" t="s">
        <v>184</v>
      </c>
      <c r="E137" s="19">
        <v>82270</v>
      </c>
      <c r="F137" s="19">
        <v>0</v>
      </c>
      <c r="G137" s="19">
        <v>0</v>
      </c>
      <c r="H137" s="19">
        <v>0</v>
      </c>
      <c r="I137" s="19"/>
      <c r="J137" s="39"/>
      <c r="K137" s="39"/>
      <c r="L137" s="39"/>
      <c r="M137" s="39"/>
      <c r="N137" s="39"/>
      <c r="O137" s="39"/>
      <c r="P137" s="39"/>
      <c r="Q137" s="40">
        <f t="shared" ref="Q137:Q166" si="2">(E137+F137+G137+H137+I137+J137+K137+L137+M137+N137+O137+P137)</f>
        <v>82270</v>
      </c>
      <c r="R137" s="7"/>
      <c r="S137" s="41"/>
    </row>
    <row r="138" spans="1:19" s="2" customFormat="1" ht="18.75" x14ac:dyDescent="0.3">
      <c r="A138" s="36">
        <v>126</v>
      </c>
      <c r="B138" s="37" t="s">
        <v>220</v>
      </c>
      <c r="C138" s="36" t="s">
        <v>124</v>
      </c>
      <c r="D138" s="36" t="s">
        <v>184</v>
      </c>
      <c r="E138" s="19"/>
      <c r="F138" s="19">
        <v>0</v>
      </c>
      <c r="G138" s="19">
        <v>0</v>
      </c>
      <c r="H138" s="19">
        <v>0</v>
      </c>
      <c r="I138" s="19"/>
      <c r="J138" s="39"/>
      <c r="K138" s="39"/>
      <c r="L138" s="39"/>
      <c r="M138" s="39"/>
      <c r="N138" s="39"/>
      <c r="O138" s="39"/>
      <c r="P138" s="39"/>
      <c r="Q138" s="40">
        <f t="shared" si="2"/>
        <v>0</v>
      </c>
      <c r="R138" s="7"/>
      <c r="S138" s="41"/>
    </row>
    <row r="139" spans="1:19" s="50" customFormat="1" ht="32.25" x14ac:dyDescent="0.3">
      <c r="A139" s="36">
        <v>127</v>
      </c>
      <c r="B139" s="37" t="s">
        <v>237</v>
      </c>
      <c r="C139" s="36" t="s">
        <v>236</v>
      </c>
      <c r="D139" s="36" t="s">
        <v>184</v>
      </c>
      <c r="E139" s="19"/>
      <c r="F139" s="19">
        <v>0</v>
      </c>
      <c r="G139" s="19">
        <v>0</v>
      </c>
      <c r="H139" s="19">
        <v>0</v>
      </c>
      <c r="I139" s="19"/>
      <c r="J139" s="39"/>
      <c r="K139" s="39"/>
      <c r="L139" s="39"/>
      <c r="M139" s="39"/>
      <c r="N139" s="39">
        <v>16520</v>
      </c>
      <c r="O139" s="39"/>
      <c r="P139" s="39"/>
      <c r="Q139" s="40">
        <f t="shared" si="2"/>
        <v>16520</v>
      </c>
      <c r="R139" s="49"/>
      <c r="S139" s="41"/>
    </row>
    <row r="140" spans="1:19" s="2" customFormat="1" ht="18.75" x14ac:dyDescent="0.3">
      <c r="A140" s="36">
        <v>128</v>
      </c>
      <c r="B140" s="37" t="s">
        <v>22</v>
      </c>
      <c r="C140" s="36" t="s">
        <v>182</v>
      </c>
      <c r="D140" s="36" t="s">
        <v>185</v>
      </c>
      <c r="E140" s="19">
        <v>50504</v>
      </c>
      <c r="F140" s="19">
        <v>0</v>
      </c>
      <c r="G140" s="19">
        <v>0</v>
      </c>
      <c r="H140" s="19">
        <v>0</v>
      </c>
      <c r="I140" s="19"/>
      <c r="J140" s="39"/>
      <c r="K140" s="39"/>
      <c r="L140" s="39"/>
      <c r="M140" s="39"/>
      <c r="N140" s="39"/>
      <c r="O140" s="39"/>
      <c r="P140" s="39"/>
      <c r="Q140" s="40">
        <f t="shared" si="2"/>
        <v>50504</v>
      </c>
      <c r="R140" s="7"/>
      <c r="S140" s="41"/>
    </row>
    <row r="141" spans="1:19" s="2" customFormat="1" ht="18.75" x14ac:dyDescent="0.3">
      <c r="A141" s="36">
        <v>129</v>
      </c>
      <c r="B141" s="37" t="s">
        <v>24</v>
      </c>
      <c r="C141" s="36" t="s">
        <v>129</v>
      </c>
      <c r="D141" s="36" t="s">
        <v>184</v>
      </c>
      <c r="E141" s="19">
        <v>2596</v>
      </c>
      <c r="F141" s="19">
        <v>0</v>
      </c>
      <c r="G141" s="19">
        <v>0</v>
      </c>
      <c r="H141" s="19">
        <v>0</v>
      </c>
      <c r="I141" s="19"/>
      <c r="J141" s="39"/>
      <c r="K141" s="39"/>
      <c r="L141" s="39"/>
      <c r="M141" s="39"/>
      <c r="N141" s="39"/>
      <c r="O141" s="39"/>
      <c r="P141" s="39"/>
      <c r="Q141" s="40">
        <f t="shared" si="2"/>
        <v>2596</v>
      </c>
      <c r="R141" s="7"/>
      <c r="S141" s="41"/>
    </row>
    <row r="142" spans="1:19" s="2" customFormat="1" ht="18.75" x14ac:dyDescent="0.3">
      <c r="A142" s="36">
        <v>130</v>
      </c>
      <c r="B142" s="37" t="s">
        <v>91</v>
      </c>
      <c r="C142" s="36"/>
      <c r="D142" s="36" t="s">
        <v>184</v>
      </c>
      <c r="E142" s="19">
        <v>0</v>
      </c>
      <c r="F142" s="19">
        <v>0</v>
      </c>
      <c r="G142" s="19">
        <v>0</v>
      </c>
      <c r="H142" s="19">
        <v>0</v>
      </c>
      <c r="I142" s="19"/>
      <c r="J142" s="39"/>
      <c r="K142" s="39"/>
      <c r="L142" s="39"/>
      <c r="M142" s="39"/>
      <c r="N142" s="39"/>
      <c r="O142" s="39"/>
      <c r="P142" s="39"/>
      <c r="Q142" s="40">
        <f t="shared" si="2"/>
        <v>0</v>
      </c>
      <c r="R142" s="7"/>
      <c r="S142" s="41"/>
    </row>
    <row r="143" spans="1:19" s="2" customFormat="1" ht="18.75" x14ac:dyDescent="0.3">
      <c r="A143" s="36">
        <v>131</v>
      </c>
      <c r="B143" s="37" t="s">
        <v>23</v>
      </c>
      <c r="C143" s="36" t="s">
        <v>126</v>
      </c>
      <c r="D143" s="36" t="s">
        <v>184</v>
      </c>
      <c r="E143" s="19">
        <v>0</v>
      </c>
      <c r="F143" s="19">
        <v>0</v>
      </c>
      <c r="G143" s="19">
        <v>11800</v>
      </c>
      <c r="H143" s="19">
        <v>0</v>
      </c>
      <c r="I143" s="19"/>
      <c r="J143" s="39">
        <v>11800</v>
      </c>
      <c r="K143" s="39"/>
      <c r="L143" s="39"/>
      <c r="M143" s="39"/>
      <c r="N143" s="39"/>
      <c r="O143" s="39"/>
      <c r="P143" s="39"/>
      <c r="Q143" s="40">
        <f t="shared" si="2"/>
        <v>23600</v>
      </c>
      <c r="R143" s="7"/>
      <c r="S143" s="41"/>
    </row>
    <row r="144" spans="1:19" s="2" customFormat="1" ht="18.75" x14ac:dyDescent="0.3">
      <c r="A144" s="36">
        <v>132</v>
      </c>
      <c r="B144" s="37" t="s">
        <v>21</v>
      </c>
      <c r="C144" s="36" t="s">
        <v>127</v>
      </c>
      <c r="D144" s="36" t="s">
        <v>184</v>
      </c>
      <c r="E144" s="19">
        <v>738734.96</v>
      </c>
      <c r="F144" s="19">
        <v>0</v>
      </c>
      <c r="G144" s="19"/>
      <c r="H144" s="19">
        <v>0</v>
      </c>
      <c r="I144" s="19"/>
      <c r="J144" s="39"/>
      <c r="K144" s="39"/>
      <c r="L144" s="39"/>
      <c r="M144" s="39"/>
      <c r="N144" s="39"/>
      <c r="O144" s="39"/>
      <c r="P144" s="39"/>
      <c r="Q144" s="40">
        <f t="shared" si="2"/>
        <v>738734.96</v>
      </c>
      <c r="R144" s="7"/>
      <c r="S144" s="41"/>
    </row>
    <row r="145" spans="1:19" s="2" customFormat="1" ht="18.75" x14ac:dyDescent="0.3">
      <c r="A145" s="36">
        <v>133</v>
      </c>
      <c r="B145" s="37" t="s">
        <v>20</v>
      </c>
      <c r="C145" s="36" t="s">
        <v>183</v>
      </c>
      <c r="D145" s="36" t="s">
        <v>184</v>
      </c>
      <c r="E145" s="19"/>
      <c r="F145" s="19">
        <v>0</v>
      </c>
      <c r="G145" s="19"/>
      <c r="H145" s="19">
        <v>0</v>
      </c>
      <c r="I145" s="19"/>
      <c r="J145" s="39"/>
      <c r="K145" s="39"/>
      <c r="L145" s="39"/>
      <c r="M145" s="39"/>
      <c r="N145" s="42"/>
      <c r="O145" s="48"/>
      <c r="P145" s="48"/>
      <c r="Q145" s="40">
        <f t="shared" si="2"/>
        <v>0</v>
      </c>
      <c r="R145" s="7"/>
      <c r="S145" s="41"/>
    </row>
    <row r="146" spans="1:19" s="2" customFormat="1" ht="18.75" x14ac:dyDescent="0.3">
      <c r="A146" s="36"/>
      <c r="B146" s="37" t="s">
        <v>42</v>
      </c>
      <c r="C146" s="36" t="s">
        <v>138</v>
      </c>
      <c r="D146" s="36" t="s">
        <v>184</v>
      </c>
      <c r="E146" s="19">
        <v>0</v>
      </c>
      <c r="F146" s="19"/>
      <c r="G146" s="19"/>
      <c r="H146" s="19"/>
      <c r="I146" s="19"/>
      <c r="J146" s="39"/>
      <c r="K146" s="39"/>
      <c r="L146" s="39"/>
      <c r="M146" s="39"/>
      <c r="N146" s="39"/>
      <c r="O146" s="39"/>
      <c r="P146" s="39"/>
      <c r="Q146" s="40"/>
      <c r="R146" s="7"/>
      <c r="S146" s="41"/>
    </row>
    <row r="147" spans="1:19" s="50" customFormat="1" ht="18.75" x14ac:dyDescent="0.3">
      <c r="A147" s="36"/>
      <c r="B147" s="37" t="s">
        <v>16</v>
      </c>
      <c r="C147" s="36" t="s">
        <v>128</v>
      </c>
      <c r="D147" s="36" t="s">
        <v>184</v>
      </c>
      <c r="E147" s="19"/>
      <c r="F147" s="19"/>
      <c r="G147" s="19"/>
      <c r="H147" s="19"/>
      <c r="I147" s="19"/>
      <c r="J147" s="42"/>
      <c r="K147" s="39"/>
      <c r="L147" s="39"/>
      <c r="M147" s="39">
        <v>80422.100000000006</v>
      </c>
      <c r="N147" s="39">
        <f>(134799+23895)</f>
        <v>158694</v>
      </c>
      <c r="O147" s="39">
        <v>67544.38</v>
      </c>
      <c r="P147" s="39">
        <v>107911</v>
      </c>
      <c r="Q147" s="40">
        <f t="shared" si="2"/>
        <v>414571.48</v>
      </c>
      <c r="R147" s="49"/>
      <c r="S147" s="41"/>
    </row>
    <row r="148" spans="1:19" s="2" customFormat="1" ht="18.75" x14ac:dyDescent="0.3">
      <c r="A148" s="36">
        <v>136</v>
      </c>
      <c r="B148" s="37" t="s">
        <v>17</v>
      </c>
      <c r="C148" s="36" t="s">
        <v>171</v>
      </c>
      <c r="D148" s="36" t="s">
        <v>184</v>
      </c>
      <c r="E148" s="19">
        <v>247094</v>
      </c>
      <c r="F148" s="19">
        <v>0</v>
      </c>
      <c r="G148" s="19">
        <v>0</v>
      </c>
      <c r="H148" s="19">
        <v>0</v>
      </c>
      <c r="I148" s="19"/>
      <c r="J148" s="39"/>
      <c r="K148" s="39"/>
      <c r="L148" s="39"/>
      <c r="M148" s="39"/>
      <c r="N148" s="39"/>
      <c r="O148" s="39"/>
      <c r="P148" s="39"/>
      <c r="Q148" s="40">
        <f t="shared" si="2"/>
        <v>247094</v>
      </c>
      <c r="R148" s="7"/>
      <c r="S148" s="41"/>
    </row>
    <row r="149" spans="1:19" s="2" customFormat="1" ht="18.75" x14ac:dyDescent="0.3">
      <c r="A149" s="36">
        <v>137</v>
      </c>
      <c r="B149" s="37" t="s">
        <v>90</v>
      </c>
      <c r="C149" s="36" t="s">
        <v>178</v>
      </c>
      <c r="D149" s="36" t="s">
        <v>184</v>
      </c>
      <c r="E149" s="19">
        <v>0</v>
      </c>
      <c r="F149" s="19">
        <v>0</v>
      </c>
      <c r="G149" s="19">
        <v>0</v>
      </c>
      <c r="H149" s="19">
        <v>0</v>
      </c>
      <c r="I149" s="19"/>
      <c r="J149" s="39"/>
      <c r="K149" s="39"/>
      <c r="L149" s="39"/>
      <c r="M149" s="39"/>
      <c r="N149" s="39"/>
      <c r="O149" s="39"/>
      <c r="P149" s="39"/>
      <c r="Q149" s="40">
        <f t="shared" si="2"/>
        <v>0</v>
      </c>
      <c r="R149" s="7"/>
      <c r="S149" s="41"/>
    </row>
    <row r="150" spans="1:19" s="2" customFormat="1" ht="18.75" x14ac:dyDescent="0.3">
      <c r="A150" s="36">
        <v>138</v>
      </c>
      <c r="B150" s="37" t="s">
        <v>14</v>
      </c>
      <c r="C150" s="36" t="s">
        <v>126</v>
      </c>
      <c r="D150" s="36" t="s">
        <v>184</v>
      </c>
      <c r="E150" s="19">
        <v>0</v>
      </c>
      <c r="F150" s="19">
        <v>0</v>
      </c>
      <c r="G150" s="19">
        <v>0</v>
      </c>
      <c r="H150" s="19">
        <v>0</v>
      </c>
      <c r="I150" s="19"/>
      <c r="J150" s="39"/>
      <c r="K150" s="39"/>
      <c r="L150" s="39"/>
      <c r="M150" s="39"/>
      <c r="N150" s="39"/>
      <c r="O150" s="39"/>
      <c r="P150" s="39"/>
      <c r="Q150" s="40">
        <f t="shared" si="2"/>
        <v>0</v>
      </c>
      <c r="R150" s="7"/>
      <c r="S150" s="41"/>
    </row>
    <row r="151" spans="1:19" s="2" customFormat="1" ht="18.75" x14ac:dyDescent="0.3">
      <c r="A151" s="36">
        <v>139</v>
      </c>
      <c r="B151" s="36" t="s">
        <v>148</v>
      </c>
      <c r="C151" s="36"/>
      <c r="D151" s="36" t="s">
        <v>184</v>
      </c>
      <c r="E151" s="19">
        <v>0</v>
      </c>
      <c r="F151" s="19">
        <v>0</v>
      </c>
      <c r="G151" s="19">
        <v>0</v>
      </c>
      <c r="H151" s="19">
        <v>0</v>
      </c>
      <c r="I151" s="19"/>
      <c r="J151" s="39"/>
      <c r="K151" s="39"/>
      <c r="L151" s="39"/>
      <c r="M151" s="39"/>
      <c r="N151" s="39"/>
      <c r="O151" s="39"/>
      <c r="P151" s="39"/>
      <c r="Q151" s="40">
        <f t="shared" si="2"/>
        <v>0</v>
      </c>
      <c r="R151" s="7"/>
      <c r="S151" s="41"/>
    </row>
    <row r="152" spans="1:19" s="2" customFormat="1" ht="18.75" x14ac:dyDescent="0.3">
      <c r="A152" s="36">
        <v>140</v>
      </c>
      <c r="B152" s="36" t="s">
        <v>149</v>
      </c>
      <c r="C152" s="36"/>
      <c r="D152" s="36" t="s">
        <v>184</v>
      </c>
      <c r="E152" s="19">
        <v>0</v>
      </c>
      <c r="F152" s="19">
        <v>0</v>
      </c>
      <c r="G152" s="19">
        <v>0</v>
      </c>
      <c r="H152" s="19">
        <v>0</v>
      </c>
      <c r="I152" s="19"/>
      <c r="J152" s="39"/>
      <c r="K152" s="39"/>
      <c r="L152" s="39"/>
      <c r="M152" s="39"/>
      <c r="N152" s="39"/>
      <c r="O152" s="39"/>
      <c r="P152" s="39"/>
      <c r="Q152" s="40">
        <f t="shared" si="2"/>
        <v>0</v>
      </c>
      <c r="R152" s="7"/>
      <c r="S152" s="41"/>
    </row>
    <row r="153" spans="1:19" s="2" customFormat="1" ht="18.75" x14ac:dyDescent="0.3">
      <c r="A153" s="51">
        <v>141</v>
      </c>
      <c r="B153" s="36" t="s">
        <v>150</v>
      </c>
      <c r="C153" s="36" t="s">
        <v>213</v>
      </c>
      <c r="D153" s="36" t="s">
        <v>184</v>
      </c>
      <c r="E153" s="19">
        <v>0</v>
      </c>
      <c r="F153" s="19">
        <v>0</v>
      </c>
      <c r="G153" s="19">
        <v>0</v>
      </c>
      <c r="H153" s="19">
        <v>0</v>
      </c>
      <c r="I153" s="19"/>
      <c r="J153" s="39"/>
      <c r="K153" s="39"/>
      <c r="L153" s="39"/>
      <c r="M153" s="39"/>
      <c r="N153" s="39"/>
      <c r="O153" s="39"/>
      <c r="P153" s="39"/>
      <c r="Q153" s="40">
        <f t="shared" si="2"/>
        <v>0</v>
      </c>
      <c r="R153" s="7"/>
      <c r="S153" s="41"/>
    </row>
    <row r="154" spans="1:19" s="2" customFormat="1" ht="18.75" x14ac:dyDescent="0.3">
      <c r="A154" s="51">
        <v>142</v>
      </c>
      <c r="B154" s="36" t="s">
        <v>187</v>
      </c>
      <c r="C154" s="36" t="s">
        <v>189</v>
      </c>
      <c r="D154" s="36" t="s">
        <v>184</v>
      </c>
      <c r="E154" s="19">
        <v>0</v>
      </c>
      <c r="F154" s="19">
        <v>0</v>
      </c>
      <c r="G154" s="19">
        <v>0</v>
      </c>
      <c r="H154" s="19"/>
      <c r="I154" s="19"/>
      <c r="J154" s="39"/>
      <c r="K154" s="39"/>
      <c r="L154" s="39"/>
      <c r="M154" s="39"/>
      <c r="N154" s="39"/>
      <c r="O154" s="39"/>
      <c r="P154" s="39"/>
      <c r="Q154" s="40">
        <f t="shared" si="2"/>
        <v>0</v>
      </c>
      <c r="R154" s="7"/>
      <c r="S154" s="41"/>
    </row>
    <row r="155" spans="1:19" s="50" customFormat="1" ht="18.75" x14ac:dyDescent="0.3">
      <c r="A155" s="51">
        <v>143</v>
      </c>
      <c r="B155" s="36" t="s">
        <v>186</v>
      </c>
      <c r="C155" s="36" t="s">
        <v>188</v>
      </c>
      <c r="D155" s="36" t="s">
        <v>184</v>
      </c>
      <c r="E155" s="19">
        <v>0</v>
      </c>
      <c r="F155" s="19">
        <v>18585</v>
      </c>
      <c r="G155" s="19">
        <v>0</v>
      </c>
      <c r="H155" s="19">
        <v>0</v>
      </c>
      <c r="I155" s="19">
        <v>138240</v>
      </c>
      <c r="J155" s="39"/>
      <c r="K155" s="39"/>
      <c r="L155" s="39"/>
      <c r="M155" s="39"/>
      <c r="N155" s="39"/>
      <c r="O155" s="39"/>
      <c r="P155" s="39"/>
      <c r="Q155" s="40">
        <f t="shared" si="2"/>
        <v>156825</v>
      </c>
      <c r="R155" s="49"/>
      <c r="S155" s="41"/>
    </row>
    <row r="156" spans="1:19" s="2" customFormat="1" ht="18.75" x14ac:dyDescent="0.3">
      <c r="A156" s="51">
        <v>144</v>
      </c>
      <c r="B156" s="36" t="s">
        <v>208</v>
      </c>
      <c r="C156" s="36" t="s">
        <v>209</v>
      </c>
      <c r="D156" s="36" t="s">
        <v>184</v>
      </c>
      <c r="E156" s="19">
        <v>0</v>
      </c>
      <c r="F156" s="19">
        <v>0</v>
      </c>
      <c r="G156" s="19">
        <v>0</v>
      </c>
      <c r="H156" s="19">
        <v>0</v>
      </c>
      <c r="I156" s="19"/>
      <c r="J156" s="39"/>
      <c r="K156" s="39"/>
      <c r="L156" s="39"/>
      <c r="M156" s="39"/>
      <c r="N156" s="39"/>
      <c r="O156" s="39"/>
      <c r="P156" s="39"/>
      <c r="Q156" s="40">
        <f t="shared" si="2"/>
        <v>0</v>
      </c>
      <c r="R156" s="7"/>
      <c r="S156" s="41"/>
    </row>
    <row r="157" spans="1:19" s="50" customFormat="1" ht="18.75" x14ac:dyDescent="0.3">
      <c r="A157" s="51">
        <v>145</v>
      </c>
      <c r="B157" s="36" t="s">
        <v>257</v>
      </c>
      <c r="C157" s="36" t="s">
        <v>258</v>
      </c>
      <c r="D157" s="36" t="s">
        <v>184</v>
      </c>
      <c r="E157" s="19">
        <v>0</v>
      </c>
      <c r="F157" s="19">
        <v>0</v>
      </c>
      <c r="G157" s="19">
        <v>0</v>
      </c>
      <c r="H157" s="19">
        <v>0</v>
      </c>
      <c r="I157" s="19"/>
      <c r="J157" s="39"/>
      <c r="K157" s="39"/>
      <c r="L157" s="39"/>
      <c r="M157" s="39"/>
      <c r="N157" s="39">
        <v>210875</v>
      </c>
      <c r="O157" s="39"/>
      <c r="P157" s="39"/>
      <c r="Q157" s="40">
        <f t="shared" si="2"/>
        <v>210875</v>
      </c>
      <c r="R157" s="49"/>
      <c r="S157" s="41"/>
    </row>
    <row r="158" spans="1:19" s="2" customFormat="1" ht="18.75" x14ac:dyDescent="0.3">
      <c r="A158" s="51">
        <v>146</v>
      </c>
      <c r="B158" s="36" t="s">
        <v>197</v>
      </c>
      <c r="C158" s="36" t="s">
        <v>207</v>
      </c>
      <c r="D158" s="36" t="s">
        <v>184</v>
      </c>
      <c r="E158" s="19">
        <v>0</v>
      </c>
      <c r="F158" s="19">
        <v>0</v>
      </c>
      <c r="G158" s="19">
        <v>0</v>
      </c>
      <c r="H158" s="19">
        <v>0</v>
      </c>
      <c r="I158" s="19"/>
      <c r="J158" s="39">
        <v>0</v>
      </c>
      <c r="K158" s="39"/>
      <c r="L158" s="39"/>
      <c r="M158" s="39"/>
      <c r="N158" s="39"/>
      <c r="O158" s="39"/>
      <c r="P158" s="39"/>
      <c r="Q158" s="40">
        <f t="shared" si="2"/>
        <v>0</v>
      </c>
      <c r="R158" s="7"/>
      <c r="S158" s="41"/>
    </row>
    <row r="159" spans="1:19" s="2" customFormat="1" ht="18.75" x14ac:dyDescent="0.3">
      <c r="A159" s="51">
        <v>148</v>
      </c>
      <c r="B159" s="36" t="s">
        <v>252</v>
      </c>
      <c r="C159" s="36" t="s">
        <v>124</v>
      </c>
      <c r="D159" s="36" t="s">
        <v>184</v>
      </c>
      <c r="E159" s="19"/>
      <c r="F159" s="19"/>
      <c r="G159" s="19"/>
      <c r="H159" s="19"/>
      <c r="I159" s="19">
        <v>160370.75</v>
      </c>
      <c r="J159" s="39">
        <v>163184</v>
      </c>
      <c r="K159" s="39"/>
      <c r="L159" s="39"/>
      <c r="M159" s="39"/>
      <c r="N159" s="39">
        <v>153990</v>
      </c>
      <c r="O159" s="39">
        <f>(48753.95+44950)</f>
        <v>93703.95</v>
      </c>
      <c r="P159" s="39"/>
      <c r="Q159" s="40">
        <f>(E159+F159+G159+H159+I159+J159+K159+L159+M159+N159+O159+P159)</f>
        <v>571248.69999999995</v>
      </c>
      <c r="R159" s="7"/>
      <c r="S159" s="41"/>
    </row>
    <row r="160" spans="1:19" s="2" customFormat="1" ht="18.75" x14ac:dyDescent="0.3">
      <c r="A160" s="51">
        <v>148</v>
      </c>
      <c r="B160" s="36" t="s">
        <v>198</v>
      </c>
      <c r="C160" s="36" t="s">
        <v>199</v>
      </c>
      <c r="D160" s="36" t="s">
        <v>184</v>
      </c>
      <c r="E160" s="19">
        <v>0</v>
      </c>
      <c r="F160" s="19">
        <v>0</v>
      </c>
      <c r="G160" s="19">
        <v>0</v>
      </c>
      <c r="H160" s="19">
        <v>54216</v>
      </c>
      <c r="I160" s="19"/>
      <c r="J160" s="39"/>
      <c r="K160" s="39">
        <v>0</v>
      </c>
      <c r="L160" s="39"/>
      <c r="M160" s="39"/>
      <c r="N160" s="39">
        <v>52710</v>
      </c>
      <c r="O160" s="39"/>
      <c r="P160" s="39"/>
      <c r="Q160" s="40">
        <f t="shared" si="2"/>
        <v>106926</v>
      </c>
      <c r="R160" s="7"/>
      <c r="S160" s="41"/>
    </row>
    <row r="161" spans="1:25" s="2" customFormat="1" ht="18.75" x14ac:dyDescent="0.3">
      <c r="A161" s="51">
        <v>149</v>
      </c>
      <c r="B161" s="36" t="s">
        <v>202</v>
      </c>
      <c r="C161" s="36" t="s">
        <v>203</v>
      </c>
      <c r="D161" s="36" t="s">
        <v>184</v>
      </c>
      <c r="E161" s="19">
        <v>0</v>
      </c>
      <c r="F161" s="19">
        <v>0</v>
      </c>
      <c r="G161" s="19">
        <v>0</v>
      </c>
      <c r="H161" s="52">
        <v>0</v>
      </c>
      <c r="I161" s="52">
        <v>0</v>
      </c>
      <c r="J161" s="39">
        <v>0</v>
      </c>
      <c r="K161" s="39">
        <v>0</v>
      </c>
      <c r="L161" s="39"/>
      <c r="M161" s="39"/>
      <c r="N161" s="39"/>
      <c r="O161" s="39"/>
      <c r="P161" s="39"/>
      <c r="Q161" s="40">
        <f t="shared" si="2"/>
        <v>0</v>
      </c>
      <c r="R161" s="7"/>
      <c r="S161" s="41"/>
    </row>
    <row r="162" spans="1:25" s="2" customFormat="1" ht="18.75" x14ac:dyDescent="0.3">
      <c r="A162" s="51">
        <v>150</v>
      </c>
      <c r="B162" s="36" t="s">
        <v>275</v>
      </c>
      <c r="C162" s="36" t="s">
        <v>272</v>
      </c>
      <c r="D162" s="36" t="s">
        <v>184</v>
      </c>
      <c r="E162" s="19">
        <v>0</v>
      </c>
      <c r="F162" s="19">
        <v>0</v>
      </c>
      <c r="G162" s="19"/>
      <c r="H162" s="52"/>
      <c r="I162" s="52">
        <v>44375</v>
      </c>
      <c r="J162" s="39"/>
      <c r="K162" s="39"/>
      <c r="L162" s="39"/>
      <c r="M162" s="39"/>
      <c r="N162" s="39"/>
      <c r="O162" s="39"/>
      <c r="P162" s="39"/>
      <c r="Q162" s="40">
        <f t="shared" si="2"/>
        <v>44375</v>
      </c>
      <c r="R162" s="7"/>
      <c r="S162" s="41"/>
    </row>
    <row r="163" spans="1:25" s="2" customFormat="1" ht="18.75" x14ac:dyDescent="0.3">
      <c r="A163" s="51">
        <v>151</v>
      </c>
      <c r="B163" s="36" t="s">
        <v>269</v>
      </c>
      <c r="C163" s="36" t="s">
        <v>270</v>
      </c>
      <c r="D163" s="36" t="s">
        <v>184</v>
      </c>
      <c r="E163" s="19">
        <v>0</v>
      </c>
      <c r="F163" s="19">
        <v>0</v>
      </c>
      <c r="G163" s="19"/>
      <c r="H163" s="52"/>
      <c r="I163" s="52"/>
      <c r="J163" s="39"/>
      <c r="K163" s="39"/>
      <c r="L163" s="39"/>
      <c r="M163" s="39"/>
      <c r="N163" s="39"/>
      <c r="O163" s="39">
        <v>75522</v>
      </c>
      <c r="P163" s="39">
        <f>(45904+59348)</f>
        <v>105252</v>
      </c>
      <c r="Q163" s="40">
        <f t="shared" si="2"/>
        <v>180774</v>
      </c>
      <c r="R163" s="7"/>
      <c r="S163" s="41"/>
    </row>
    <row r="164" spans="1:25" s="2" customFormat="1" ht="18.75" x14ac:dyDescent="0.3">
      <c r="A164" s="51">
        <v>152</v>
      </c>
      <c r="B164" s="36" t="s">
        <v>264</v>
      </c>
      <c r="C164" s="36" t="s">
        <v>136</v>
      </c>
      <c r="D164" s="36" t="s">
        <v>184</v>
      </c>
      <c r="E164" s="19">
        <v>0</v>
      </c>
      <c r="F164" s="19">
        <v>0</v>
      </c>
      <c r="G164" s="19"/>
      <c r="H164" s="52"/>
      <c r="I164" s="52"/>
      <c r="J164" s="39"/>
      <c r="K164" s="39"/>
      <c r="L164" s="39"/>
      <c r="M164" s="39"/>
      <c r="N164" s="39">
        <f>(71092+120354.59)</f>
        <v>191446.59</v>
      </c>
      <c r="O164" s="39"/>
      <c r="P164" s="39"/>
      <c r="Q164" s="40">
        <f t="shared" si="2"/>
        <v>191446.59</v>
      </c>
      <c r="R164" s="7"/>
      <c r="S164" s="41"/>
    </row>
    <row r="165" spans="1:25" s="2" customFormat="1" ht="18.75" x14ac:dyDescent="0.3">
      <c r="A165" s="51">
        <v>153</v>
      </c>
      <c r="B165" s="36" t="s">
        <v>261</v>
      </c>
      <c r="C165" s="36" t="s">
        <v>262</v>
      </c>
      <c r="D165" s="36" t="s">
        <v>184</v>
      </c>
      <c r="E165" s="19">
        <v>0</v>
      </c>
      <c r="F165" s="19">
        <v>0</v>
      </c>
      <c r="G165" s="19">
        <v>0</v>
      </c>
      <c r="H165" s="52">
        <v>0</v>
      </c>
      <c r="I165" s="52">
        <v>0</v>
      </c>
      <c r="J165" s="39">
        <v>0</v>
      </c>
      <c r="K165" s="39">
        <v>0</v>
      </c>
      <c r="L165" s="39"/>
      <c r="M165" s="39"/>
      <c r="N165" s="39"/>
      <c r="O165" s="39">
        <v>165200</v>
      </c>
      <c r="P165" s="39"/>
      <c r="Q165" s="40">
        <f t="shared" si="2"/>
        <v>165200</v>
      </c>
      <c r="R165" s="7"/>
      <c r="S165" s="41"/>
    </row>
    <row r="166" spans="1:25" ht="18.75" x14ac:dyDescent="0.3">
      <c r="A166" s="20"/>
      <c r="B166" s="18"/>
      <c r="C166" s="18"/>
      <c r="D166" s="18"/>
      <c r="E166" s="17">
        <v>0</v>
      </c>
      <c r="F166" s="17">
        <v>0</v>
      </c>
      <c r="G166" s="17">
        <v>0</v>
      </c>
      <c r="H166" s="21"/>
      <c r="I166" s="21"/>
      <c r="J166" s="15">
        <v>0</v>
      </c>
      <c r="K166" s="15">
        <v>0</v>
      </c>
      <c r="L166" s="15"/>
      <c r="M166" s="15"/>
      <c r="N166" s="15"/>
      <c r="O166" s="15"/>
      <c r="P166" s="15"/>
      <c r="Q166" s="16">
        <f t="shared" si="2"/>
        <v>0</v>
      </c>
      <c r="R166" s="6"/>
      <c r="S166" s="8"/>
    </row>
    <row r="167" spans="1:25" s="3" customFormat="1" ht="75" customHeight="1" x14ac:dyDescent="0.3">
      <c r="A167" s="67" t="s">
        <v>7</v>
      </c>
      <c r="B167" s="68"/>
      <c r="C167" s="68"/>
      <c r="D167" s="68"/>
      <c r="E167" s="22">
        <f t="shared" ref="E167:O167" si="3">SUM(E8:E166)</f>
        <v>18989813.140000001</v>
      </c>
      <c r="F167" s="23">
        <f t="shared" si="3"/>
        <v>843757.14</v>
      </c>
      <c r="G167" s="24">
        <f t="shared" si="3"/>
        <v>241130</v>
      </c>
      <c r="H167" s="24">
        <f t="shared" si="3"/>
        <v>367193.72</v>
      </c>
      <c r="I167" s="24">
        <f t="shared" si="3"/>
        <v>840491.62</v>
      </c>
      <c r="J167" s="25">
        <f t="shared" si="3"/>
        <v>1165417.81</v>
      </c>
      <c r="K167" s="25">
        <f t="shared" si="3"/>
        <v>1435821.15</v>
      </c>
      <c r="L167" s="25">
        <f t="shared" si="3"/>
        <v>1077132.3800000001</v>
      </c>
      <c r="M167" s="25">
        <f t="shared" si="3"/>
        <v>1812269.34</v>
      </c>
      <c r="N167" s="25">
        <f t="shared" si="3"/>
        <v>3526333.63</v>
      </c>
      <c r="O167" s="25">
        <f t="shared" si="3"/>
        <v>4397866.25</v>
      </c>
      <c r="P167" s="25">
        <f>SUM(P8:P166)</f>
        <v>2217039.38</v>
      </c>
      <c r="Q167" s="26">
        <f>SUM(Q8:Q166)</f>
        <v>36914265.560000002</v>
      </c>
      <c r="R167" s="5"/>
      <c r="S167" s="8"/>
      <c r="T167"/>
      <c r="U167"/>
      <c r="V167"/>
      <c r="W167"/>
      <c r="X167"/>
      <c r="Y167"/>
    </row>
    <row r="168" spans="1:25" ht="18.75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27"/>
      <c r="R168" s="5"/>
    </row>
    <row r="169" spans="1:25" ht="18.75" x14ac:dyDescent="0.3">
      <c r="A169" s="28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5"/>
    </row>
    <row r="170" spans="1:25" ht="18.75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5"/>
    </row>
    <row r="171" spans="1:25" ht="18.75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5"/>
    </row>
    <row r="172" spans="1:25" ht="18.75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5"/>
    </row>
    <row r="173" spans="1:25" ht="18.75" x14ac:dyDescent="0.3">
      <c r="A173" s="10"/>
      <c r="B173" s="10"/>
      <c r="C173" s="10"/>
      <c r="D173" s="10"/>
      <c r="E173" s="10"/>
      <c r="F173" s="10" t="s">
        <v>192</v>
      </c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5"/>
    </row>
    <row r="174" spans="1:25" ht="18.75" x14ac:dyDescent="0.3">
      <c r="A174" s="29"/>
      <c r="B174" s="29"/>
      <c r="C174" s="29"/>
      <c r="D174" s="29"/>
      <c r="E174" s="29"/>
      <c r="F174" s="29"/>
      <c r="G174" s="29"/>
      <c r="H174" s="30"/>
      <c r="I174" s="30"/>
      <c r="J174" s="30"/>
      <c r="K174" s="30"/>
      <c r="L174" s="30"/>
      <c r="M174" s="30"/>
      <c r="N174" s="30"/>
      <c r="O174" s="30"/>
      <c r="P174" s="30"/>
      <c r="Q174" s="10"/>
      <c r="R174" s="5"/>
    </row>
    <row r="175" spans="1:25" ht="18.75" x14ac:dyDescent="0.3">
      <c r="A175" s="29"/>
      <c r="B175" s="29"/>
      <c r="C175" s="29"/>
      <c r="D175" s="29"/>
      <c r="E175" s="29"/>
      <c r="F175" s="29"/>
      <c r="G175" s="29"/>
      <c r="H175" s="30"/>
      <c r="I175" s="30"/>
      <c r="J175" s="30"/>
      <c r="K175" s="30"/>
      <c r="L175" s="30"/>
      <c r="M175" s="30"/>
      <c r="N175" s="30"/>
      <c r="O175" s="30"/>
      <c r="P175" s="30"/>
      <c r="Q175" s="10"/>
      <c r="R175" s="5"/>
    </row>
    <row r="176" spans="1:25" ht="18.75" x14ac:dyDescent="0.3">
      <c r="A176" s="31"/>
      <c r="B176" s="32" t="s">
        <v>12</v>
      </c>
      <c r="C176" s="31" t="s">
        <v>194</v>
      </c>
      <c r="D176" s="10"/>
      <c r="E176" s="31"/>
      <c r="F176" s="33"/>
      <c r="G176" s="66" t="s">
        <v>195</v>
      </c>
      <c r="H176" s="66"/>
      <c r="I176" s="34"/>
      <c r="J176" s="34"/>
      <c r="K176" s="34"/>
      <c r="L176" s="10"/>
      <c r="M176" s="65" t="s">
        <v>191</v>
      </c>
      <c r="N176" s="65"/>
      <c r="O176" s="65"/>
      <c r="P176" s="65"/>
      <c r="Q176" s="65"/>
      <c r="R176" s="5"/>
    </row>
    <row r="177" spans="1:18" ht="15" customHeight="1" x14ac:dyDescent="0.3">
      <c r="A177" s="31"/>
      <c r="B177" s="35" t="s">
        <v>11</v>
      </c>
      <c r="C177" s="31" t="s">
        <v>192</v>
      </c>
      <c r="D177" s="10"/>
      <c r="E177" s="31"/>
      <c r="F177" s="31"/>
      <c r="G177" s="66" t="s">
        <v>196</v>
      </c>
      <c r="H177" s="66"/>
      <c r="I177" s="35"/>
      <c r="J177" s="35"/>
      <c r="K177" s="35"/>
      <c r="L177" s="10"/>
      <c r="M177" s="65" t="s">
        <v>193</v>
      </c>
      <c r="N177" s="65"/>
      <c r="O177" s="65"/>
      <c r="P177" s="65"/>
      <c r="Q177" s="65"/>
      <c r="R177" s="5"/>
    </row>
    <row r="178" spans="1:18" ht="18.75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5"/>
    </row>
    <row r="179" spans="1:18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</row>
    <row r="180" spans="1:18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</row>
    <row r="181" spans="1:18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</row>
    <row r="182" spans="1:18" x14ac:dyDescent="0.25">
      <c r="F182"/>
      <c r="J182"/>
    </row>
    <row r="183" spans="1:18" x14ac:dyDescent="0.25">
      <c r="F183"/>
      <c r="J183"/>
    </row>
    <row r="184" spans="1:18" x14ac:dyDescent="0.25">
      <c r="F184"/>
      <c r="J184"/>
    </row>
    <row r="185" spans="1:18" x14ac:dyDescent="0.25">
      <c r="F185"/>
      <c r="J185"/>
    </row>
    <row r="186" spans="1:18" x14ac:dyDescent="0.25">
      <c r="F186"/>
      <c r="J186"/>
    </row>
    <row r="187" spans="1:18" x14ac:dyDescent="0.25">
      <c r="F187"/>
      <c r="J187"/>
    </row>
    <row r="188" spans="1:18" x14ac:dyDescent="0.25">
      <c r="F188"/>
      <c r="J188"/>
    </row>
    <row r="189" spans="1:18" x14ac:dyDescent="0.25">
      <c r="F189"/>
      <c r="J189"/>
    </row>
    <row r="190" spans="1:18" x14ac:dyDescent="0.25">
      <c r="F190"/>
      <c r="J190"/>
    </row>
    <row r="191" spans="1:18" x14ac:dyDescent="0.25">
      <c r="F191"/>
      <c r="J191"/>
    </row>
    <row r="192" spans="1:18" x14ac:dyDescent="0.25">
      <c r="F192"/>
      <c r="J192"/>
    </row>
    <row r="193" spans="6:10" x14ac:dyDescent="0.25">
      <c r="F193"/>
      <c r="J193"/>
    </row>
    <row r="194" spans="6:10" x14ac:dyDescent="0.25">
      <c r="F194"/>
      <c r="J194"/>
    </row>
    <row r="195" spans="6:10" x14ac:dyDescent="0.25">
      <c r="F195"/>
      <c r="J195"/>
    </row>
    <row r="196" spans="6:10" x14ac:dyDescent="0.25">
      <c r="F196"/>
      <c r="J196"/>
    </row>
    <row r="197" spans="6:10" x14ac:dyDescent="0.25">
      <c r="F197"/>
      <c r="J197"/>
    </row>
    <row r="198" spans="6:10" x14ac:dyDescent="0.25">
      <c r="F198"/>
      <c r="J198"/>
    </row>
    <row r="199" spans="6:10" x14ac:dyDescent="0.25">
      <c r="F199"/>
      <c r="J199"/>
    </row>
    <row r="200" spans="6:10" x14ac:dyDescent="0.25">
      <c r="F200"/>
      <c r="J200"/>
    </row>
    <row r="201" spans="6:10" x14ac:dyDescent="0.25">
      <c r="F201"/>
      <c r="J201"/>
    </row>
    <row r="202" spans="6:10" x14ac:dyDescent="0.25">
      <c r="F202"/>
      <c r="J202"/>
    </row>
    <row r="203" spans="6:10" x14ac:dyDescent="0.25">
      <c r="F203"/>
      <c r="J203"/>
    </row>
    <row r="204" spans="6:10" x14ac:dyDescent="0.25">
      <c r="F204"/>
      <c r="J204"/>
    </row>
    <row r="205" spans="6:10" x14ac:dyDescent="0.25">
      <c r="F205"/>
      <c r="J205"/>
    </row>
    <row r="206" spans="6:10" x14ac:dyDescent="0.25">
      <c r="F206"/>
      <c r="J206"/>
    </row>
    <row r="207" spans="6:10" x14ac:dyDescent="0.25">
      <c r="F207"/>
      <c r="J207"/>
    </row>
    <row r="208" spans="6:10" x14ac:dyDescent="0.25">
      <c r="F208"/>
      <c r="J208"/>
    </row>
    <row r="209" spans="6:10" x14ac:dyDescent="0.25">
      <c r="F209"/>
      <c r="J209"/>
    </row>
    <row r="210" spans="6:10" x14ac:dyDescent="0.25">
      <c r="F210"/>
      <c r="J210"/>
    </row>
    <row r="211" spans="6:10" x14ac:dyDescent="0.25">
      <c r="F211"/>
      <c r="J211"/>
    </row>
    <row r="212" spans="6:10" x14ac:dyDescent="0.25">
      <c r="F212"/>
      <c r="J212"/>
    </row>
    <row r="213" spans="6:10" x14ac:dyDescent="0.25">
      <c r="F213"/>
      <c r="J213"/>
    </row>
    <row r="214" spans="6:10" x14ac:dyDescent="0.25">
      <c r="F214"/>
      <c r="J214"/>
    </row>
    <row r="215" spans="6:10" x14ac:dyDescent="0.25">
      <c r="F215"/>
      <c r="J215"/>
    </row>
    <row r="216" spans="6:10" x14ac:dyDescent="0.25">
      <c r="F216"/>
      <c r="J216"/>
    </row>
    <row r="217" spans="6:10" x14ac:dyDescent="0.25">
      <c r="F217"/>
      <c r="J217"/>
    </row>
    <row r="218" spans="6:10" x14ac:dyDescent="0.25">
      <c r="F218"/>
      <c r="J218"/>
    </row>
    <row r="219" spans="6:10" x14ac:dyDescent="0.25">
      <c r="F219"/>
      <c r="J219"/>
    </row>
    <row r="220" spans="6:10" x14ac:dyDescent="0.25">
      <c r="F220"/>
      <c r="J220"/>
    </row>
    <row r="221" spans="6:10" x14ac:dyDescent="0.25">
      <c r="F221"/>
      <c r="J221"/>
    </row>
    <row r="222" spans="6:10" x14ac:dyDescent="0.25">
      <c r="F222"/>
      <c r="J222"/>
    </row>
    <row r="223" spans="6:10" x14ac:dyDescent="0.25">
      <c r="F223"/>
      <c r="J223"/>
    </row>
    <row r="224" spans="6:10" x14ac:dyDescent="0.25">
      <c r="F224"/>
      <c r="J224"/>
    </row>
    <row r="225" spans="6:10" x14ac:dyDescent="0.25">
      <c r="F225"/>
      <c r="J225"/>
    </row>
    <row r="226" spans="6:10" x14ac:dyDescent="0.25">
      <c r="F226"/>
      <c r="J226"/>
    </row>
    <row r="227" spans="6:10" x14ac:dyDescent="0.25">
      <c r="F227"/>
      <c r="J227"/>
    </row>
    <row r="228" spans="6:10" x14ac:dyDescent="0.25">
      <c r="F228"/>
      <c r="J228"/>
    </row>
    <row r="229" spans="6:10" x14ac:dyDescent="0.25">
      <c r="F229"/>
      <c r="J229"/>
    </row>
    <row r="230" spans="6:10" x14ac:dyDescent="0.25">
      <c r="F230"/>
      <c r="J230"/>
    </row>
    <row r="231" spans="6:10" x14ac:dyDescent="0.25">
      <c r="F231"/>
      <c r="J231"/>
    </row>
    <row r="232" spans="6:10" x14ac:dyDescent="0.25">
      <c r="F232"/>
      <c r="J232"/>
    </row>
    <row r="233" spans="6:10" x14ac:dyDescent="0.25">
      <c r="F233"/>
      <c r="J233"/>
    </row>
    <row r="234" spans="6:10" x14ac:dyDescent="0.25">
      <c r="F234"/>
      <c r="J234"/>
    </row>
    <row r="235" spans="6:10" x14ac:dyDescent="0.25">
      <c r="F235"/>
      <c r="J235"/>
    </row>
    <row r="236" spans="6:10" x14ac:dyDescent="0.25">
      <c r="F236"/>
      <c r="J236"/>
    </row>
    <row r="237" spans="6:10" x14ac:dyDescent="0.25">
      <c r="F237"/>
      <c r="J237"/>
    </row>
    <row r="238" spans="6:10" x14ac:dyDescent="0.25">
      <c r="F238"/>
      <c r="J238"/>
    </row>
    <row r="239" spans="6:10" x14ac:dyDescent="0.25">
      <c r="F239"/>
      <c r="J239"/>
    </row>
    <row r="240" spans="6:10" x14ac:dyDescent="0.25">
      <c r="F240"/>
      <c r="J240"/>
    </row>
    <row r="241" spans="6:10" x14ac:dyDescent="0.25">
      <c r="F241"/>
      <c r="J241"/>
    </row>
    <row r="242" spans="6:10" x14ac:dyDescent="0.25">
      <c r="F242"/>
      <c r="J242"/>
    </row>
    <row r="243" spans="6:10" x14ac:dyDescent="0.25">
      <c r="F243"/>
      <c r="J243"/>
    </row>
    <row r="244" spans="6:10" x14ac:dyDescent="0.25">
      <c r="F244"/>
      <c r="J244"/>
    </row>
    <row r="245" spans="6:10" x14ac:dyDescent="0.25">
      <c r="F245"/>
      <c r="J245"/>
    </row>
    <row r="246" spans="6:10" x14ac:dyDescent="0.25">
      <c r="F246"/>
      <c r="J246"/>
    </row>
    <row r="247" spans="6:10" x14ac:dyDescent="0.25">
      <c r="F247"/>
      <c r="J247"/>
    </row>
    <row r="248" spans="6:10" x14ac:dyDescent="0.25">
      <c r="F248"/>
      <c r="J248"/>
    </row>
    <row r="249" spans="6:10" x14ac:dyDescent="0.25">
      <c r="F249"/>
      <c r="J249"/>
    </row>
    <row r="250" spans="6:10" x14ac:dyDescent="0.25">
      <c r="F250"/>
      <c r="J250"/>
    </row>
    <row r="251" spans="6:10" x14ac:dyDescent="0.25">
      <c r="F251"/>
      <c r="J251"/>
    </row>
    <row r="252" spans="6:10" x14ac:dyDescent="0.25">
      <c r="F252"/>
      <c r="J252"/>
    </row>
    <row r="253" spans="6:10" x14ac:dyDescent="0.25">
      <c r="F253"/>
      <c r="J253"/>
    </row>
    <row r="254" spans="6:10" x14ac:dyDescent="0.25">
      <c r="F254"/>
      <c r="J254"/>
    </row>
    <row r="255" spans="6:10" x14ac:dyDescent="0.25">
      <c r="F255"/>
      <c r="J255"/>
    </row>
    <row r="256" spans="6:10" x14ac:dyDescent="0.25">
      <c r="F256"/>
      <c r="J256"/>
    </row>
    <row r="257" spans="6:10" x14ac:dyDescent="0.25">
      <c r="F257"/>
      <c r="J257"/>
    </row>
    <row r="258" spans="6:10" x14ac:dyDescent="0.25">
      <c r="F258"/>
      <c r="J258"/>
    </row>
    <row r="259" spans="6:10" x14ac:dyDescent="0.25">
      <c r="F259"/>
      <c r="J259"/>
    </row>
    <row r="260" spans="6:10" x14ac:dyDescent="0.25">
      <c r="F260"/>
      <c r="J260"/>
    </row>
    <row r="261" spans="6:10" x14ac:dyDescent="0.25">
      <c r="F261"/>
      <c r="J261"/>
    </row>
    <row r="262" spans="6:10" x14ac:dyDescent="0.25">
      <c r="F262"/>
      <c r="J262"/>
    </row>
    <row r="263" spans="6:10" x14ac:dyDescent="0.25">
      <c r="F263"/>
      <c r="J263"/>
    </row>
    <row r="264" spans="6:10" x14ac:dyDescent="0.25">
      <c r="F264"/>
      <c r="J264"/>
    </row>
    <row r="265" spans="6:10" x14ac:dyDescent="0.25">
      <c r="F265"/>
      <c r="J265"/>
    </row>
    <row r="266" spans="6:10" x14ac:dyDescent="0.25">
      <c r="F266"/>
      <c r="J266"/>
    </row>
    <row r="267" spans="6:10" x14ac:dyDescent="0.25">
      <c r="F267"/>
      <c r="J267"/>
    </row>
    <row r="268" spans="6:10" x14ac:dyDescent="0.25">
      <c r="F268"/>
      <c r="J268"/>
    </row>
    <row r="269" spans="6:10" x14ac:dyDescent="0.25">
      <c r="F269"/>
      <c r="J269"/>
    </row>
    <row r="270" spans="6:10" x14ac:dyDescent="0.25">
      <c r="F270"/>
      <c r="J270"/>
    </row>
    <row r="271" spans="6:10" x14ac:dyDescent="0.25">
      <c r="F271"/>
      <c r="J271"/>
    </row>
    <row r="272" spans="6:10" x14ac:dyDescent="0.25">
      <c r="F272"/>
      <c r="J272"/>
    </row>
    <row r="273" spans="6:10" x14ac:dyDescent="0.25">
      <c r="F273"/>
      <c r="J273"/>
    </row>
    <row r="274" spans="6:10" x14ac:dyDescent="0.25">
      <c r="F274"/>
      <c r="J274"/>
    </row>
    <row r="275" spans="6:10" x14ac:dyDescent="0.25">
      <c r="F275"/>
      <c r="J275"/>
    </row>
    <row r="276" spans="6:10" x14ac:dyDescent="0.25">
      <c r="F276"/>
      <c r="J276"/>
    </row>
    <row r="277" spans="6:10" x14ac:dyDescent="0.25">
      <c r="F277"/>
      <c r="J277"/>
    </row>
    <row r="278" spans="6:10" x14ac:dyDescent="0.25">
      <c r="F278"/>
      <c r="J278"/>
    </row>
    <row r="279" spans="6:10" x14ac:dyDescent="0.25">
      <c r="F279"/>
      <c r="J279"/>
    </row>
    <row r="280" spans="6:10" x14ac:dyDescent="0.25">
      <c r="F280"/>
      <c r="J280"/>
    </row>
    <row r="281" spans="6:10" x14ac:dyDescent="0.25">
      <c r="F281"/>
      <c r="J281"/>
    </row>
    <row r="282" spans="6:10" x14ac:dyDescent="0.25">
      <c r="F282"/>
      <c r="J282"/>
    </row>
    <row r="283" spans="6:10" x14ac:dyDescent="0.25">
      <c r="F283"/>
      <c r="J283"/>
    </row>
    <row r="284" spans="6:10" x14ac:dyDescent="0.25">
      <c r="F284"/>
      <c r="J284"/>
    </row>
    <row r="285" spans="6:10" x14ac:dyDescent="0.25">
      <c r="F285"/>
      <c r="J285"/>
    </row>
    <row r="286" spans="6:10" x14ac:dyDescent="0.25">
      <c r="F286"/>
      <c r="J286"/>
    </row>
    <row r="287" spans="6:10" x14ac:dyDescent="0.25">
      <c r="F287"/>
      <c r="J287"/>
    </row>
    <row r="288" spans="6:10" x14ac:dyDescent="0.25">
      <c r="F288"/>
      <c r="J288"/>
    </row>
    <row r="289" spans="6:10" x14ac:dyDescent="0.25">
      <c r="F289"/>
      <c r="J289"/>
    </row>
    <row r="290" spans="6:10" x14ac:dyDescent="0.25">
      <c r="F290"/>
      <c r="J290"/>
    </row>
    <row r="291" spans="6:10" x14ac:dyDescent="0.25">
      <c r="F291"/>
      <c r="J291"/>
    </row>
    <row r="292" spans="6:10" x14ac:dyDescent="0.25">
      <c r="F292"/>
      <c r="J292"/>
    </row>
    <row r="293" spans="6:10" x14ac:dyDescent="0.25">
      <c r="F293"/>
      <c r="J293"/>
    </row>
    <row r="294" spans="6:10" x14ac:dyDescent="0.25">
      <c r="F294"/>
      <c r="J294"/>
    </row>
    <row r="295" spans="6:10" x14ac:dyDescent="0.25">
      <c r="F295"/>
      <c r="J295"/>
    </row>
    <row r="296" spans="6:10" x14ac:dyDescent="0.25">
      <c r="F296"/>
      <c r="J296"/>
    </row>
    <row r="297" spans="6:10" x14ac:dyDescent="0.25">
      <c r="F297"/>
      <c r="J297"/>
    </row>
    <row r="298" spans="6:10" x14ac:dyDescent="0.25">
      <c r="F298"/>
      <c r="J298"/>
    </row>
    <row r="299" spans="6:10" x14ac:dyDescent="0.25">
      <c r="F299"/>
      <c r="J299"/>
    </row>
    <row r="300" spans="6:10" x14ac:dyDescent="0.25">
      <c r="F300"/>
      <c r="J300"/>
    </row>
    <row r="301" spans="6:10" x14ac:dyDescent="0.25">
      <c r="F301"/>
      <c r="J301"/>
    </row>
    <row r="302" spans="6:10" x14ac:dyDescent="0.25">
      <c r="F302"/>
      <c r="J302"/>
    </row>
    <row r="303" spans="6:10" x14ac:dyDescent="0.25">
      <c r="F303"/>
      <c r="J303"/>
    </row>
    <row r="304" spans="6:10" x14ac:dyDescent="0.25">
      <c r="F304"/>
      <c r="J304"/>
    </row>
    <row r="305" spans="6:10" x14ac:dyDescent="0.25">
      <c r="F305"/>
      <c r="J305"/>
    </row>
    <row r="306" spans="6:10" x14ac:dyDescent="0.25">
      <c r="F306"/>
      <c r="J306"/>
    </row>
    <row r="307" spans="6:10" x14ac:dyDescent="0.25">
      <c r="F307"/>
      <c r="J307"/>
    </row>
    <row r="308" spans="6:10" x14ac:dyDescent="0.25">
      <c r="F308"/>
      <c r="J308"/>
    </row>
    <row r="309" spans="6:10" x14ac:dyDescent="0.25">
      <c r="F309"/>
      <c r="J309"/>
    </row>
    <row r="310" spans="6:10" x14ac:dyDescent="0.25">
      <c r="F310"/>
      <c r="J310"/>
    </row>
    <row r="311" spans="6:10" x14ac:dyDescent="0.25">
      <c r="F311"/>
      <c r="J311"/>
    </row>
    <row r="312" spans="6:10" x14ac:dyDescent="0.25">
      <c r="F312"/>
      <c r="J312"/>
    </row>
    <row r="313" spans="6:10" x14ac:dyDescent="0.25">
      <c r="F313"/>
      <c r="J313"/>
    </row>
    <row r="314" spans="6:10" x14ac:dyDescent="0.25">
      <c r="F314"/>
      <c r="J314"/>
    </row>
    <row r="315" spans="6:10" x14ac:dyDescent="0.25">
      <c r="F315"/>
      <c r="J315"/>
    </row>
    <row r="316" spans="6:10" x14ac:dyDescent="0.25">
      <c r="F316"/>
      <c r="J316"/>
    </row>
    <row r="317" spans="6:10" x14ac:dyDescent="0.25">
      <c r="F317"/>
      <c r="J317"/>
    </row>
    <row r="318" spans="6:10" x14ac:dyDescent="0.25">
      <c r="F318"/>
      <c r="J318"/>
    </row>
    <row r="319" spans="6:10" x14ac:dyDescent="0.25">
      <c r="F319"/>
      <c r="J319"/>
    </row>
    <row r="320" spans="6:10" x14ac:dyDescent="0.25">
      <c r="F320"/>
      <c r="J320"/>
    </row>
    <row r="321" spans="6:10" x14ac:dyDescent="0.25">
      <c r="F321"/>
      <c r="J321"/>
    </row>
    <row r="322" spans="6:10" x14ac:dyDescent="0.25">
      <c r="F322"/>
      <c r="J322"/>
    </row>
    <row r="323" spans="6:10" x14ac:dyDescent="0.25">
      <c r="F323"/>
      <c r="J323"/>
    </row>
    <row r="324" spans="6:10" x14ac:dyDescent="0.25">
      <c r="F324"/>
      <c r="J324"/>
    </row>
    <row r="325" spans="6:10" x14ac:dyDescent="0.25">
      <c r="F325"/>
      <c r="J325"/>
    </row>
    <row r="326" spans="6:10" x14ac:dyDescent="0.25">
      <c r="F326"/>
      <c r="J326"/>
    </row>
    <row r="327" spans="6:10" x14ac:dyDescent="0.25">
      <c r="F327"/>
      <c r="J327"/>
    </row>
    <row r="328" spans="6:10" x14ac:dyDescent="0.25">
      <c r="F328"/>
      <c r="J328"/>
    </row>
    <row r="329" spans="6:10" x14ac:dyDescent="0.25">
      <c r="F329"/>
      <c r="J329"/>
    </row>
    <row r="330" spans="6:10" x14ac:dyDescent="0.25">
      <c r="F330"/>
      <c r="J330"/>
    </row>
    <row r="331" spans="6:10" x14ac:dyDescent="0.25">
      <c r="F331"/>
      <c r="J331"/>
    </row>
    <row r="332" spans="6:10" x14ac:dyDescent="0.25">
      <c r="F332"/>
      <c r="J332"/>
    </row>
    <row r="333" spans="6:10" x14ac:dyDescent="0.25">
      <c r="F333"/>
      <c r="J333"/>
    </row>
    <row r="334" spans="6:10" x14ac:dyDescent="0.25">
      <c r="F334"/>
      <c r="J334"/>
    </row>
    <row r="335" spans="6:10" x14ac:dyDescent="0.25">
      <c r="F335"/>
      <c r="J335"/>
    </row>
    <row r="336" spans="6:10" x14ac:dyDescent="0.25">
      <c r="F336"/>
      <c r="J336"/>
    </row>
    <row r="337" spans="6:10" x14ac:dyDescent="0.25">
      <c r="F337"/>
      <c r="J337"/>
    </row>
    <row r="338" spans="6:10" x14ac:dyDescent="0.25">
      <c r="F338"/>
      <c r="J338"/>
    </row>
    <row r="339" spans="6:10" x14ac:dyDescent="0.25">
      <c r="F339"/>
      <c r="J339"/>
    </row>
    <row r="340" spans="6:10" x14ac:dyDescent="0.25">
      <c r="F340"/>
      <c r="J340"/>
    </row>
    <row r="341" spans="6:10" x14ac:dyDescent="0.25">
      <c r="F341"/>
      <c r="J341"/>
    </row>
    <row r="342" spans="6:10" x14ac:dyDescent="0.25">
      <c r="F342"/>
      <c r="J342"/>
    </row>
    <row r="343" spans="6:10" x14ac:dyDescent="0.25">
      <c r="F343"/>
      <c r="J343"/>
    </row>
    <row r="344" spans="6:10" x14ac:dyDescent="0.25">
      <c r="F344"/>
      <c r="J344"/>
    </row>
    <row r="345" spans="6:10" x14ac:dyDescent="0.25">
      <c r="F345"/>
      <c r="J345"/>
    </row>
    <row r="346" spans="6:10" x14ac:dyDescent="0.25">
      <c r="F346"/>
      <c r="J346"/>
    </row>
    <row r="347" spans="6:10" x14ac:dyDescent="0.25">
      <c r="F347"/>
      <c r="J347"/>
    </row>
    <row r="348" spans="6:10" x14ac:dyDescent="0.25">
      <c r="F348"/>
      <c r="J348"/>
    </row>
    <row r="349" spans="6:10" x14ac:dyDescent="0.25">
      <c r="F349"/>
      <c r="J349"/>
    </row>
    <row r="350" spans="6:10" x14ac:dyDescent="0.25">
      <c r="F350"/>
      <c r="J350"/>
    </row>
    <row r="351" spans="6:10" x14ac:dyDescent="0.25">
      <c r="F351"/>
      <c r="J351"/>
    </row>
    <row r="352" spans="6:10" x14ac:dyDescent="0.25">
      <c r="F352"/>
      <c r="J352"/>
    </row>
    <row r="353" spans="6:10" x14ac:dyDescent="0.25">
      <c r="F353"/>
      <c r="J353"/>
    </row>
    <row r="354" spans="6:10" x14ac:dyDescent="0.25">
      <c r="F354"/>
      <c r="J354"/>
    </row>
    <row r="355" spans="6:10" x14ac:dyDescent="0.25">
      <c r="F355"/>
      <c r="J355"/>
    </row>
    <row r="356" spans="6:10" x14ac:dyDescent="0.25">
      <c r="F356"/>
      <c r="J356"/>
    </row>
    <row r="357" spans="6:10" x14ac:dyDescent="0.25">
      <c r="F357"/>
      <c r="J357"/>
    </row>
    <row r="358" spans="6:10" x14ac:dyDescent="0.25">
      <c r="F358"/>
      <c r="J358"/>
    </row>
    <row r="359" spans="6:10" x14ac:dyDescent="0.25">
      <c r="F359"/>
      <c r="J359"/>
    </row>
    <row r="360" spans="6:10" x14ac:dyDescent="0.25">
      <c r="F360"/>
      <c r="J360"/>
    </row>
    <row r="361" spans="6:10" x14ac:dyDescent="0.25">
      <c r="F361"/>
      <c r="J361"/>
    </row>
    <row r="362" spans="6:10" x14ac:dyDescent="0.25">
      <c r="F362"/>
      <c r="J362"/>
    </row>
    <row r="363" spans="6:10" x14ac:dyDescent="0.25">
      <c r="F363"/>
      <c r="J363"/>
    </row>
    <row r="364" spans="6:10" x14ac:dyDescent="0.25">
      <c r="F364"/>
      <c r="J364"/>
    </row>
    <row r="365" spans="6:10" x14ac:dyDescent="0.25">
      <c r="F365"/>
      <c r="J365"/>
    </row>
    <row r="366" spans="6:10" x14ac:dyDescent="0.25">
      <c r="F366"/>
      <c r="J366"/>
    </row>
    <row r="367" spans="6:10" x14ac:dyDescent="0.25">
      <c r="F367"/>
      <c r="J367"/>
    </row>
    <row r="368" spans="6:10" x14ac:dyDescent="0.25">
      <c r="F368"/>
      <c r="J368"/>
    </row>
    <row r="369" spans="6:10" x14ac:dyDescent="0.25">
      <c r="F369"/>
      <c r="J369"/>
    </row>
    <row r="370" spans="6:10" x14ac:dyDescent="0.25">
      <c r="F370"/>
      <c r="J370"/>
    </row>
    <row r="371" spans="6:10" x14ac:dyDescent="0.25">
      <c r="F371"/>
      <c r="J371"/>
    </row>
    <row r="372" spans="6:10" x14ac:dyDescent="0.25">
      <c r="F372"/>
      <c r="J372"/>
    </row>
    <row r="373" spans="6:10" x14ac:dyDescent="0.25">
      <c r="F373"/>
      <c r="J373"/>
    </row>
    <row r="374" spans="6:10" x14ac:dyDescent="0.25">
      <c r="F374"/>
      <c r="J374"/>
    </row>
    <row r="375" spans="6:10" x14ac:dyDescent="0.25">
      <c r="F375"/>
      <c r="J375"/>
    </row>
    <row r="376" spans="6:10" x14ac:dyDescent="0.25">
      <c r="F376"/>
      <c r="J376"/>
    </row>
    <row r="377" spans="6:10" x14ac:dyDescent="0.25">
      <c r="F377"/>
      <c r="J377"/>
    </row>
    <row r="378" spans="6:10" x14ac:dyDescent="0.25">
      <c r="F378"/>
      <c r="J378"/>
    </row>
    <row r="379" spans="6:10" x14ac:dyDescent="0.25">
      <c r="F379"/>
      <c r="J379"/>
    </row>
    <row r="380" spans="6:10" x14ac:dyDescent="0.25">
      <c r="F380"/>
      <c r="J380"/>
    </row>
    <row r="381" spans="6:10" x14ac:dyDescent="0.25">
      <c r="F381"/>
      <c r="J381"/>
    </row>
    <row r="382" spans="6:10" x14ac:dyDescent="0.25">
      <c r="F382"/>
      <c r="J382"/>
    </row>
    <row r="383" spans="6:10" x14ac:dyDescent="0.25">
      <c r="F383"/>
      <c r="J383"/>
    </row>
    <row r="384" spans="6:10" x14ac:dyDescent="0.25">
      <c r="F384"/>
      <c r="J384"/>
    </row>
    <row r="385" spans="6:10" x14ac:dyDescent="0.25">
      <c r="F385"/>
      <c r="J385"/>
    </row>
    <row r="386" spans="6:10" x14ac:dyDescent="0.25">
      <c r="F386"/>
      <c r="J386"/>
    </row>
    <row r="387" spans="6:10" x14ac:dyDescent="0.25">
      <c r="F387"/>
      <c r="J387"/>
    </row>
    <row r="388" spans="6:10" x14ac:dyDescent="0.25">
      <c r="F388"/>
      <c r="J388"/>
    </row>
    <row r="389" spans="6:10" x14ac:dyDescent="0.25">
      <c r="F389"/>
      <c r="J389"/>
    </row>
    <row r="390" spans="6:10" x14ac:dyDescent="0.25">
      <c r="F390"/>
      <c r="J390"/>
    </row>
    <row r="391" spans="6:10" x14ac:dyDescent="0.25">
      <c r="F391"/>
      <c r="J391"/>
    </row>
    <row r="392" spans="6:10" x14ac:dyDescent="0.25">
      <c r="F392"/>
      <c r="J392"/>
    </row>
    <row r="393" spans="6:10" x14ac:dyDescent="0.25">
      <c r="F393"/>
      <c r="J393"/>
    </row>
    <row r="394" spans="6:10" x14ac:dyDescent="0.25">
      <c r="F394"/>
      <c r="J394"/>
    </row>
    <row r="395" spans="6:10" x14ac:dyDescent="0.25">
      <c r="F395"/>
      <c r="J395"/>
    </row>
    <row r="396" spans="6:10" x14ac:dyDescent="0.25">
      <c r="F396"/>
      <c r="J396"/>
    </row>
    <row r="397" spans="6:10" x14ac:dyDescent="0.25">
      <c r="F397"/>
      <c r="J397"/>
    </row>
    <row r="398" spans="6:10" x14ac:dyDescent="0.25">
      <c r="F398"/>
      <c r="J398"/>
    </row>
    <row r="399" spans="6:10" x14ac:dyDescent="0.25">
      <c r="F399"/>
      <c r="J399"/>
    </row>
    <row r="400" spans="6:10" x14ac:dyDescent="0.25">
      <c r="F400"/>
      <c r="J400"/>
    </row>
    <row r="401" spans="6:10" x14ac:dyDescent="0.25">
      <c r="F401"/>
      <c r="J401"/>
    </row>
    <row r="402" spans="6:10" x14ac:dyDescent="0.25">
      <c r="F402"/>
      <c r="J402"/>
    </row>
    <row r="403" spans="6:10" x14ac:dyDescent="0.25">
      <c r="F403"/>
      <c r="J403"/>
    </row>
    <row r="404" spans="6:10" x14ac:dyDescent="0.25">
      <c r="F404"/>
      <c r="J404"/>
    </row>
    <row r="405" spans="6:10" x14ac:dyDescent="0.25">
      <c r="F405"/>
      <c r="J405"/>
    </row>
    <row r="406" spans="6:10" x14ac:dyDescent="0.25">
      <c r="F406"/>
      <c r="J406"/>
    </row>
    <row r="407" spans="6:10" x14ac:dyDescent="0.25">
      <c r="F407"/>
      <c r="J407"/>
    </row>
    <row r="408" spans="6:10" x14ac:dyDescent="0.25">
      <c r="F408"/>
      <c r="J408"/>
    </row>
    <row r="409" spans="6:10" x14ac:dyDescent="0.25">
      <c r="F409"/>
      <c r="J409"/>
    </row>
    <row r="410" spans="6:10" x14ac:dyDescent="0.25">
      <c r="F410"/>
      <c r="J410"/>
    </row>
    <row r="411" spans="6:10" x14ac:dyDescent="0.25">
      <c r="F411"/>
      <c r="J411"/>
    </row>
    <row r="412" spans="6:10" x14ac:dyDescent="0.25">
      <c r="F412"/>
      <c r="J412"/>
    </row>
    <row r="413" spans="6:10" x14ac:dyDescent="0.25">
      <c r="F413"/>
      <c r="J413"/>
    </row>
    <row r="414" spans="6:10" x14ac:dyDescent="0.25">
      <c r="F414"/>
      <c r="J414"/>
    </row>
    <row r="415" spans="6:10" x14ac:dyDescent="0.25">
      <c r="F415"/>
      <c r="J415"/>
    </row>
    <row r="416" spans="6:10" x14ac:dyDescent="0.25">
      <c r="F416"/>
      <c r="J416"/>
    </row>
    <row r="417" spans="6:10" x14ac:dyDescent="0.25">
      <c r="F417"/>
      <c r="J417"/>
    </row>
    <row r="418" spans="6:10" x14ac:dyDescent="0.25">
      <c r="F418"/>
      <c r="J418"/>
    </row>
    <row r="419" spans="6:10" x14ac:dyDescent="0.25">
      <c r="F419"/>
      <c r="J419"/>
    </row>
    <row r="420" spans="6:10" x14ac:dyDescent="0.25">
      <c r="F420"/>
      <c r="J420"/>
    </row>
    <row r="421" spans="6:10" x14ac:dyDescent="0.25">
      <c r="F421"/>
      <c r="J421"/>
    </row>
    <row r="422" spans="6:10" x14ac:dyDescent="0.25">
      <c r="F422"/>
      <c r="J422"/>
    </row>
    <row r="423" spans="6:10" x14ac:dyDescent="0.25">
      <c r="F423"/>
      <c r="J423"/>
    </row>
    <row r="424" spans="6:10" x14ac:dyDescent="0.25">
      <c r="F424"/>
      <c r="J424"/>
    </row>
    <row r="425" spans="6:10" x14ac:dyDescent="0.25">
      <c r="F425"/>
      <c r="J425"/>
    </row>
    <row r="426" spans="6:10" x14ac:dyDescent="0.25">
      <c r="F426"/>
      <c r="J426"/>
    </row>
    <row r="427" spans="6:10" x14ac:dyDescent="0.25">
      <c r="F427"/>
      <c r="J427"/>
    </row>
    <row r="428" spans="6:10" x14ac:dyDescent="0.25">
      <c r="F428"/>
      <c r="J428"/>
    </row>
    <row r="429" spans="6:10" x14ac:dyDescent="0.25">
      <c r="F429"/>
      <c r="J429"/>
    </row>
    <row r="430" spans="6:10" x14ac:dyDescent="0.25">
      <c r="F430"/>
      <c r="J430"/>
    </row>
    <row r="431" spans="6:10" x14ac:dyDescent="0.25">
      <c r="F431"/>
      <c r="J431"/>
    </row>
    <row r="432" spans="6:10" x14ac:dyDescent="0.25">
      <c r="F432"/>
      <c r="J432"/>
    </row>
    <row r="433" spans="2:10" x14ac:dyDescent="0.25">
      <c r="F433"/>
      <c r="J433"/>
    </row>
    <row r="434" spans="2:10" x14ac:dyDescent="0.25">
      <c r="F434"/>
      <c r="J434"/>
    </row>
    <row r="435" spans="2:10" x14ac:dyDescent="0.25">
      <c r="F435"/>
      <c r="J435"/>
    </row>
    <row r="436" spans="2:10" x14ac:dyDescent="0.25">
      <c r="F436"/>
      <c r="J436"/>
    </row>
    <row r="437" spans="2:10" x14ac:dyDescent="0.25">
      <c r="F437"/>
      <c r="J437"/>
    </row>
    <row r="438" spans="2:10" x14ac:dyDescent="0.25">
      <c r="B438" t="s">
        <v>274</v>
      </c>
      <c r="F438"/>
      <c r="J438"/>
    </row>
    <row r="439" spans="2:10" x14ac:dyDescent="0.25">
      <c r="F439"/>
      <c r="J439"/>
    </row>
    <row r="440" spans="2:10" x14ac:dyDescent="0.25">
      <c r="F440"/>
      <c r="J440"/>
    </row>
    <row r="441" spans="2:10" x14ac:dyDescent="0.25">
      <c r="F441"/>
      <c r="J441"/>
    </row>
    <row r="442" spans="2:10" x14ac:dyDescent="0.25">
      <c r="F442"/>
      <c r="J442"/>
    </row>
    <row r="443" spans="2:10" x14ac:dyDescent="0.25">
      <c r="F443"/>
      <c r="J443"/>
    </row>
    <row r="444" spans="2:10" x14ac:dyDescent="0.25">
      <c r="F444"/>
      <c r="J444"/>
    </row>
    <row r="445" spans="2:10" x14ac:dyDescent="0.25">
      <c r="F445"/>
      <c r="J445"/>
    </row>
    <row r="446" spans="2:10" x14ac:dyDescent="0.25">
      <c r="F446"/>
      <c r="J446"/>
    </row>
    <row r="447" spans="2:10" x14ac:dyDescent="0.25">
      <c r="F447"/>
      <c r="J447"/>
    </row>
    <row r="448" spans="2:10" x14ac:dyDescent="0.25">
      <c r="F448"/>
      <c r="J448"/>
    </row>
    <row r="449" spans="6:10" x14ac:dyDescent="0.25">
      <c r="F449"/>
      <c r="J449"/>
    </row>
    <row r="450" spans="6:10" x14ac:dyDescent="0.25">
      <c r="F450"/>
      <c r="J450"/>
    </row>
    <row r="451" spans="6:10" x14ac:dyDescent="0.25">
      <c r="F451"/>
      <c r="J451"/>
    </row>
    <row r="452" spans="6:10" x14ac:dyDescent="0.25">
      <c r="F452"/>
      <c r="J452"/>
    </row>
    <row r="453" spans="6:10" x14ac:dyDescent="0.25">
      <c r="F453"/>
      <c r="J453"/>
    </row>
    <row r="454" spans="6:10" x14ac:dyDescent="0.25">
      <c r="F454"/>
      <c r="J454"/>
    </row>
    <row r="455" spans="6:10" x14ac:dyDescent="0.25">
      <c r="F455"/>
      <c r="J455"/>
    </row>
    <row r="456" spans="6:10" x14ac:dyDescent="0.25">
      <c r="F456"/>
      <c r="J456"/>
    </row>
    <row r="457" spans="6:10" x14ac:dyDescent="0.25">
      <c r="F457"/>
      <c r="J457"/>
    </row>
    <row r="458" spans="6:10" x14ac:dyDescent="0.25">
      <c r="F458"/>
      <c r="J458"/>
    </row>
    <row r="459" spans="6:10" x14ac:dyDescent="0.25">
      <c r="F459"/>
      <c r="J459"/>
    </row>
    <row r="460" spans="6:10" x14ac:dyDescent="0.25">
      <c r="F460"/>
      <c r="J460"/>
    </row>
    <row r="461" spans="6:10" x14ac:dyDescent="0.25">
      <c r="F461"/>
      <c r="J461"/>
    </row>
    <row r="462" spans="6:10" x14ac:dyDescent="0.25">
      <c r="F462"/>
      <c r="J462"/>
    </row>
    <row r="463" spans="6:10" x14ac:dyDescent="0.25">
      <c r="F463"/>
      <c r="J463"/>
    </row>
    <row r="464" spans="6:10" x14ac:dyDescent="0.25">
      <c r="F464"/>
      <c r="J464"/>
    </row>
    <row r="465" spans="6:10" x14ac:dyDescent="0.25">
      <c r="F465"/>
      <c r="J465"/>
    </row>
    <row r="466" spans="6:10" x14ac:dyDescent="0.25">
      <c r="F466"/>
      <c r="J466"/>
    </row>
    <row r="467" spans="6:10" x14ac:dyDescent="0.25">
      <c r="F467"/>
      <c r="J467"/>
    </row>
    <row r="468" spans="6:10" x14ac:dyDescent="0.25">
      <c r="F468"/>
      <c r="J468"/>
    </row>
    <row r="469" spans="6:10" x14ac:dyDescent="0.25">
      <c r="F469"/>
      <c r="J469"/>
    </row>
    <row r="470" spans="6:10" x14ac:dyDescent="0.25">
      <c r="F470"/>
      <c r="J470"/>
    </row>
    <row r="471" spans="6:10" x14ac:dyDescent="0.25">
      <c r="F471"/>
      <c r="J471"/>
    </row>
    <row r="472" spans="6:10" x14ac:dyDescent="0.25">
      <c r="F472"/>
      <c r="J472"/>
    </row>
    <row r="473" spans="6:10" x14ac:dyDescent="0.25">
      <c r="F473"/>
      <c r="J473"/>
    </row>
    <row r="474" spans="6:10" x14ac:dyDescent="0.25">
      <c r="F474"/>
      <c r="J474"/>
    </row>
    <row r="475" spans="6:10" x14ac:dyDescent="0.25">
      <c r="F475"/>
      <c r="J475"/>
    </row>
    <row r="476" spans="6:10" x14ac:dyDescent="0.25">
      <c r="F476"/>
      <c r="J476"/>
    </row>
    <row r="477" spans="6:10" x14ac:dyDescent="0.25">
      <c r="F477"/>
      <c r="J477"/>
    </row>
    <row r="478" spans="6:10" x14ac:dyDescent="0.25">
      <c r="F478"/>
      <c r="J478"/>
    </row>
    <row r="479" spans="6:10" x14ac:dyDescent="0.25">
      <c r="F479"/>
      <c r="J479"/>
    </row>
    <row r="480" spans="6:10" x14ac:dyDescent="0.25">
      <c r="F480"/>
      <c r="J480"/>
    </row>
    <row r="481" spans="6:10" x14ac:dyDescent="0.25">
      <c r="F481"/>
      <c r="J481"/>
    </row>
    <row r="482" spans="6:10" x14ac:dyDescent="0.25">
      <c r="F482"/>
      <c r="J482"/>
    </row>
    <row r="483" spans="6:10" x14ac:dyDescent="0.25">
      <c r="F483"/>
      <c r="J483"/>
    </row>
    <row r="484" spans="6:10" x14ac:dyDescent="0.25">
      <c r="F484"/>
      <c r="J484"/>
    </row>
    <row r="485" spans="6:10" x14ac:dyDescent="0.25">
      <c r="F485"/>
      <c r="J485"/>
    </row>
    <row r="486" spans="6:10" x14ac:dyDescent="0.25">
      <c r="F486"/>
      <c r="J486"/>
    </row>
    <row r="487" spans="6:10" x14ac:dyDescent="0.25">
      <c r="F487"/>
      <c r="J487"/>
    </row>
    <row r="488" spans="6:10" x14ac:dyDescent="0.25">
      <c r="F488"/>
      <c r="J488"/>
    </row>
    <row r="489" spans="6:10" x14ac:dyDescent="0.25">
      <c r="F489"/>
      <c r="J489"/>
    </row>
    <row r="490" spans="6:10" x14ac:dyDescent="0.25">
      <c r="F490"/>
      <c r="J490"/>
    </row>
    <row r="491" spans="6:10" x14ac:dyDescent="0.25">
      <c r="F491"/>
      <c r="J491"/>
    </row>
    <row r="492" spans="6:10" x14ac:dyDescent="0.25">
      <c r="F492"/>
      <c r="J492"/>
    </row>
    <row r="493" spans="6:10" x14ac:dyDescent="0.25">
      <c r="F493"/>
      <c r="J493"/>
    </row>
    <row r="494" spans="6:10" x14ac:dyDescent="0.25">
      <c r="F494"/>
      <c r="J494"/>
    </row>
    <row r="495" spans="6:10" x14ac:dyDescent="0.25">
      <c r="F495"/>
      <c r="J495"/>
    </row>
    <row r="496" spans="6:10" x14ac:dyDescent="0.25">
      <c r="F496"/>
      <c r="J496"/>
    </row>
    <row r="497" spans="6:10" x14ac:dyDescent="0.25">
      <c r="F497"/>
      <c r="J497"/>
    </row>
    <row r="498" spans="6:10" x14ac:dyDescent="0.25">
      <c r="F498"/>
      <c r="J498"/>
    </row>
    <row r="499" spans="6:10" x14ac:dyDescent="0.25">
      <c r="F499"/>
      <c r="J499"/>
    </row>
    <row r="500" spans="6:10" x14ac:dyDescent="0.25">
      <c r="F500"/>
      <c r="J500"/>
    </row>
    <row r="501" spans="6:10" x14ac:dyDescent="0.25">
      <c r="F501"/>
      <c r="J501"/>
    </row>
    <row r="502" spans="6:10" x14ac:dyDescent="0.25">
      <c r="F502"/>
      <c r="J502"/>
    </row>
    <row r="503" spans="6:10" x14ac:dyDescent="0.25">
      <c r="F503"/>
      <c r="J503"/>
    </row>
    <row r="504" spans="6:10" x14ac:dyDescent="0.25">
      <c r="F504"/>
      <c r="J504"/>
    </row>
    <row r="505" spans="6:10" x14ac:dyDescent="0.25">
      <c r="F505"/>
      <c r="J505"/>
    </row>
    <row r="506" spans="6:10" x14ac:dyDescent="0.25">
      <c r="F506"/>
      <c r="J506"/>
    </row>
    <row r="507" spans="6:10" x14ac:dyDescent="0.25">
      <c r="F507"/>
      <c r="J507"/>
    </row>
    <row r="508" spans="6:10" x14ac:dyDescent="0.25">
      <c r="F508"/>
      <c r="J508"/>
    </row>
    <row r="509" spans="6:10" x14ac:dyDescent="0.25">
      <c r="F509"/>
      <c r="J509"/>
    </row>
    <row r="510" spans="6:10" x14ac:dyDescent="0.25">
      <c r="F510"/>
      <c r="J510"/>
    </row>
    <row r="511" spans="6:10" x14ac:dyDescent="0.25">
      <c r="F511"/>
      <c r="J511"/>
    </row>
    <row r="512" spans="6:10" x14ac:dyDescent="0.25">
      <c r="F512"/>
      <c r="J512"/>
    </row>
    <row r="513" spans="6:10" x14ac:dyDescent="0.25">
      <c r="F513"/>
      <c r="J513"/>
    </row>
    <row r="514" spans="6:10" x14ac:dyDescent="0.25">
      <c r="F514"/>
      <c r="J514"/>
    </row>
    <row r="515" spans="6:10" x14ac:dyDescent="0.25">
      <c r="F515"/>
      <c r="J515"/>
    </row>
    <row r="516" spans="6:10" x14ac:dyDescent="0.25">
      <c r="F516"/>
      <c r="J516"/>
    </row>
    <row r="517" spans="6:10" x14ac:dyDescent="0.25">
      <c r="F517"/>
      <c r="J517"/>
    </row>
    <row r="518" spans="6:10" x14ac:dyDescent="0.25">
      <c r="F518"/>
      <c r="J518"/>
    </row>
    <row r="519" spans="6:10" x14ac:dyDescent="0.25">
      <c r="F519"/>
      <c r="J519"/>
    </row>
    <row r="520" spans="6:10" x14ac:dyDescent="0.25">
      <c r="F520"/>
      <c r="J520"/>
    </row>
    <row r="521" spans="6:10" x14ac:dyDescent="0.25">
      <c r="F521"/>
      <c r="J521"/>
    </row>
    <row r="522" spans="6:10" x14ac:dyDescent="0.25">
      <c r="F522"/>
      <c r="J522"/>
    </row>
    <row r="523" spans="6:10" x14ac:dyDescent="0.25">
      <c r="F523"/>
      <c r="J523"/>
    </row>
    <row r="524" spans="6:10" x14ac:dyDescent="0.25">
      <c r="F524"/>
      <c r="J524"/>
    </row>
    <row r="525" spans="6:10" x14ac:dyDescent="0.25">
      <c r="F525"/>
      <c r="J525"/>
    </row>
    <row r="526" spans="6:10" x14ac:dyDescent="0.25">
      <c r="F526"/>
      <c r="J526"/>
    </row>
    <row r="527" spans="6:10" x14ac:dyDescent="0.25">
      <c r="F527"/>
      <c r="J527"/>
    </row>
    <row r="528" spans="6:10" x14ac:dyDescent="0.25">
      <c r="F528"/>
      <c r="J528"/>
    </row>
    <row r="529" spans="6:10" x14ac:dyDescent="0.25">
      <c r="F529"/>
      <c r="J529"/>
    </row>
    <row r="530" spans="6:10" x14ac:dyDescent="0.25">
      <c r="F530"/>
      <c r="J530"/>
    </row>
    <row r="531" spans="6:10" x14ac:dyDescent="0.25">
      <c r="F531"/>
      <c r="J531"/>
    </row>
    <row r="532" spans="6:10" x14ac:dyDescent="0.25">
      <c r="F532"/>
      <c r="J532"/>
    </row>
    <row r="533" spans="6:10" x14ac:dyDescent="0.25">
      <c r="F533"/>
      <c r="J533"/>
    </row>
    <row r="534" spans="6:10" x14ac:dyDescent="0.25">
      <c r="F534"/>
      <c r="J534"/>
    </row>
    <row r="535" spans="6:10" x14ac:dyDescent="0.25">
      <c r="F535"/>
      <c r="J535"/>
    </row>
    <row r="536" spans="6:10" x14ac:dyDescent="0.25">
      <c r="F536"/>
      <c r="J536"/>
    </row>
    <row r="537" spans="6:10" x14ac:dyDescent="0.25">
      <c r="F537"/>
      <c r="J537"/>
    </row>
    <row r="538" spans="6:10" x14ac:dyDescent="0.25">
      <c r="F538"/>
      <c r="J538"/>
    </row>
    <row r="539" spans="6:10" x14ac:dyDescent="0.25">
      <c r="F539"/>
      <c r="J539"/>
    </row>
    <row r="540" spans="6:10" x14ac:dyDescent="0.25">
      <c r="F540"/>
      <c r="J540"/>
    </row>
    <row r="541" spans="6:10" x14ac:dyDescent="0.25">
      <c r="F541"/>
      <c r="J541"/>
    </row>
    <row r="542" spans="6:10" x14ac:dyDescent="0.25">
      <c r="F542"/>
      <c r="J542"/>
    </row>
    <row r="543" spans="6:10" x14ac:dyDescent="0.25">
      <c r="F543"/>
      <c r="J543"/>
    </row>
    <row r="544" spans="6:10" x14ac:dyDescent="0.25">
      <c r="F544"/>
      <c r="J544"/>
    </row>
    <row r="545" spans="6:10" x14ac:dyDescent="0.25">
      <c r="F545"/>
      <c r="J545"/>
    </row>
    <row r="546" spans="6:10" x14ac:dyDescent="0.25">
      <c r="F546"/>
      <c r="J546"/>
    </row>
    <row r="547" spans="6:10" x14ac:dyDescent="0.25">
      <c r="F547"/>
      <c r="J547"/>
    </row>
    <row r="548" spans="6:10" x14ac:dyDescent="0.25">
      <c r="F548"/>
      <c r="J548"/>
    </row>
    <row r="549" spans="6:10" x14ac:dyDescent="0.25">
      <c r="F549"/>
      <c r="J549"/>
    </row>
    <row r="550" spans="6:10" x14ac:dyDescent="0.25">
      <c r="F550"/>
      <c r="J550"/>
    </row>
    <row r="551" spans="6:10" x14ac:dyDescent="0.25">
      <c r="F551"/>
      <c r="J551"/>
    </row>
    <row r="552" spans="6:10" x14ac:dyDescent="0.25">
      <c r="F552"/>
      <c r="J552"/>
    </row>
    <row r="553" spans="6:10" x14ac:dyDescent="0.25">
      <c r="F553"/>
      <c r="J553"/>
    </row>
    <row r="554" spans="6:10" x14ac:dyDescent="0.25">
      <c r="F554"/>
      <c r="J554"/>
    </row>
    <row r="555" spans="6:10" x14ac:dyDescent="0.25">
      <c r="F555"/>
      <c r="J555"/>
    </row>
    <row r="556" spans="6:10" x14ac:dyDescent="0.25">
      <c r="F556"/>
      <c r="J556"/>
    </row>
    <row r="557" spans="6:10" x14ac:dyDescent="0.25">
      <c r="F557"/>
      <c r="J557"/>
    </row>
    <row r="558" spans="6:10" x14ac:dyDescent="0.25">
      <c r="F558"/>
      <c r="J558"/>
    </row>
    <row r="559" spans="6:10" x14ac:dyDescent="0.25">
      <c r="F559"/>
      <c r="J559"/>
    </row>
    <row r="560" spans="6:10" x14ac:dyDescent="0.25">
      <c r="F560"/>
      <c r="J560"/>
    </row>
    <row r="561" spans="6:10" x14ac:dyDescent="0.25">
      <c r="F561"/>
      <c r="J561"/>
    </row>
    <row r="562" spans="6:10" x14ac:dyDescent="0.25">
      <c r="F562"/>
      <c r="J562"/>
    </row>
    <row r="563" spans="6:10" x14ac:dyDescent="0.25">
      <c r="F563"/>
      <c r="J563"/>
    </row>
    <row r="564" spans="6:10" x14ac:dyDescent="0.25">
      <c r="F564"/>
      <c r="J564"/>
    </row>
    <row r="565" spans="6:10" x14ac:dyDescent="0.25">
      <c r="F565"/>
      <c r="J565"/>
    </row>
    <row r="566" spans="6:10" x14ac:dyDescent="0.25">
      <c r="F566"/>
      <c r="J566"/>
    </row>
    <row r="567" spans="6:10" x14ac:dyDescent="0.25">
      <c r="F567"/>
      <c r="J567"/>
    </row>
    <row r="568" spans="6:10" x14ac:dyDescent="0.25">
      <c r="F568"/>
      <c r="J568"/>
    </row>
    <row r="569" spans="6:10" x14ac:dyDescent="0.25">
      <c r="F569"/>
      <c r="J569"/>
    </row>
    <row r="570" spans="6:10" x14ac:dyDescent="0.25">
      <c r="F570"/>
      <c r="J570"/>
    </row>
    <row r="571" spans="6:10" x14ac:dyDescent="0.25">
      <c r="F571"/>
      <c r="J571"/>
    </row>
    <row r="572" spans="6:10" x14ac:dyDescent="0.25">
      <c r="F572"/>
      <c r="J572"/>
    </row>
    <row r="573" spans="6:10" x14ac:dyDescent="0.25">
      <c r="F573"/>
      <c r="J573"/>
    </row>
    <row r="574" spans="6:10" x14ac:dyDescent="0.25">
      <c r="F574"/>
      <c r="J574"/>
    </row>
    <row r="575" spans="6:10" x14ac:dyDescent="0.25">
      <c r="F575"/>
      <c r="J575"/>
    </row>
    <row r="576" spans="6:10" x14ac:dyDescent="0.25">
      <c r="F576"/>
      <c r="J576"/>
    </row>
    <row r="577" spans="6:10" x14ac:dyDescent="0.25">
      <c r="F577"/>
      <c r="J577"/>
    </row>
    <row r="578" spans="6:10" x14ac:dyDescent="0.25">
      <c r="F578"/>
      <c r="J578"/>
    </row>
    <row r="579" spans="6:10" x14ac:dyDescent="0.25">
      <c r="F579"/>
      <c r="J579"/>
    </row>
    <row r="580" spans="6:10" x14ac:dyDescent="0.25">
      <c r="F580"/>
      <c r="J580"/>
    </row>
    <row r="581" spans="6:10" x14ac:dyDescent="0.25">
      <c r="F581"/>
      <c r="J581"/>
    </row>
    <row r="582" spans="6:10" x14ac:dyDescent="0.25">
      <c r="F582"/>
      <c r="J582"/>
    </row>
    <row r="583" spans="6:10" x14ac:dyDescent="0.25">
      <c r="F583"/>
      <c r="J583"/>
    </row>
    <row r="584" spans="6:10" x14ac:dyDescent="0.25">
      <c r="F584"/>
      <c r="J584"/>
    </row>
    <row r="585" spans="6:10" x14ac:dyDescent="0.25">
      <c r="F585"/>
      <c r="J585"/>
    </row>
    <row r="586" spans="6:10" x14ac:dyDescent="0.25">
      <c r="F586"/>
      <c r="J586"/>
    </row>
    <row r="587" spans="6:10" x14ac:dyDescent="0.25">
      <c r="F587"/>
      <c r="J587"/>
    </row>
    <row r="588" spans="6:10" x14ac:dyDescent="0.25">
      <c r="F588"/>
      <c r="J588"/>
    </row>
    <row r="589" spans="6:10" x14ac:dyDescent="0.25">
      <c r="F589"/>
      <c r="J589"/>
    </row>
    <row r="590" spans="6:10" x14ac:dyDescent="0.25">
      <c r="F590"/>
      <c r="J590"/>
    </row>
    <row r="591" spans="6:10" x14ac:dyDescent="0.25">
      <c r="F591"/>
      <c r="J591"/>
    </row>
    <row r="592" spans="6:10" x14ac:dyDescent="0.25">
      <c r="F592"/>
      <c r="J592"/>
    </row>
    <row r="593" spans="6:10" x14ac:dyDescent="0.25">
      <c r="F593"/>
      <c r="J593"/>
    </row>
    <row r="594" spans="6:10" x14ac:dyDescent="0.25">
      <c r="F594"/>
      <c r="J594"/>
    </row>
    <row r="595" spans="6:10" x14ac:dyDescent="0.25">
      <c r="F595"/>
      <c r="J595"/>
    </row>
    <row r="596" spans="6:10" x14ac:dyDescent="0.25">
      <c r="F596"/>
      <c r="J596"/>
    </row>
    <row r="597" spans="6:10" x14ac:dyDescent="0.25">
      <c r="F597"/>
      <c r="J597"/>
    </row>
    <row r="598" spans="6:10" x14ac:dyDescent="0.25">
      <c r="F598"/>
      <c r="J598"/>
    </row>
    <row r="599" spans="6:10" x14ac:dyDescent="0.25">
      <c r="F599"/>
      <c r="J599"/>
    </row>
    <row r="600" spans="6:10" x14ac:dyDescent="0.25">
      <c r="F600"/>
      <c r="J600"/>
    </row>
    <row r="601" spans="6:10" x14ac:dyDescent="0.25">
      <c r="F601"/>
      <c r="J601"/>
    </row>
    <row r="602" spans="6:10" x14ac:dyDescent="0.25">
      <c r="F602"/>
      <c r="J602"/>
    </row>
    <row r="603" spans="6:10" x14ac:dyDescent="0.25">
      <c r="F603"/>
      <c r="J603"/>
    </row>
    <row r="604" spans="6:10" x14ac:dyDescent="0.25">
      <c r="F604"/>
      <c r="J604"/>
    </row>
    <row r="605" spans="6:10" x14ac:dyDescent="0.25">
      <c r="F605"/>
      <c r="J605"/>
    </row>
    <row r="606" spans="6:10" x14ac:dyDescent="0.25">
      <c r="F606"/>
      <c r="J606"/>
    </row>
    <row r="607" spans="6:10" x14ac:dyDescent="0.25">
      <c r="F607"/>
      <c r="J607"/>
    </row>
    <row r="608" spans="6:10" x14ac:dyDescent="0.25">
      <c r="F608"/>
      <c r="J608"/>
    </row>
    <row r="609" spans="6:10" x14ac:dyDescent="0.25">
      <c r="F609"/>
      <c r="J609"/>
    </row>
    <row r="610" spans="6:10" x14ac:dyDescent="0.25">
      <c r="F610"/>
      <c r="J610"/>
    </row>
    <row r="611" spans="6:10" x14ac:dyDescent="0.25">
      <c r="F611"/>
      <c r="J611"/>
    </row>
    <row r="612" spans="6:10" x14ac:dyDescent="0.25">
      <c r="F612"/>
      <c r="J612"/>
    </row>
    <row r="613" spans="6:10" x14ac:dyDescent="0.25">
      <c r="F613"/>
      <c r="J613"/>
    </row>
    <row r="614" spans="6:10" x14ac:dyDescent="0.25">
      <c r="F614"/>
      <c r="J614"/>
    </row>
    <row r="615" spans="6:10" x14ac:dyDescent="0.25">
      <c r="F615"/>
      <c r="J615"/>
    </row>
    <row r="616" spans="6:10" x14ac:dyDescent="0.25">
      <c r="F616"/>
      <c r="J616"/>
    </row>
    <row r="617" spans="6:10" x14ac:dyDescent="0.25">
      <c r="F617"/>
      <c r="J617"/>
    </row>
    <row r="618" spans="6:10" x14ac:dyDescent="0.25">
      <c r="F618"/>
      <c r="J618"/>
    </row>
    <row r="619" spans="6:10" x14ac:dyDescent="0.25">
      <c r="F619"/>
      <c r="J619"/>
    </row>
    <row r="620" spans="6:10" x14ac:dyDescent="0.25">
      <c r="F620"/>
      <c r="J620"/>
    </row>
    <row r="621" spans="6:10" x14ac:dyDescent="0.25">
      <c r="F621"/>
      <c r="J621"/>
    </row>
    <row r="622" spans="6:10" x14ac:dyDescent="0.25">
      <c r="F622"/>
      <c r="J622"/>
    </row>
    <row r="623" spans="6:10" x14ac:dyDescent="0.25">
      <c r="F623"/>
      <c r="J623"/>
    </row>
    <row r="624" spans="6:10" x14ac:dyDescent="0.25">
      <c r="F624"/>
      <c r="J624"/>
    </row>
    <row r="625" spans="6:10" x14ac:dyDescent="0.25">
      <c r="F625"/>
      <c r="J625"/>
    </row>
    <row r="626" spans="6:10" x14ac:dyDescent="0.25">
      <c r="F626"/>
      <c r="J626"/>
    </row>
    <row r="627" spans="6:10" x14ac:dyDescent="0.25">
      <c r="F627"/>
      <c r="J627"/>
    </row>
    <row r="628" spans="6:10" x14ac:dyDescent="0.25">
      <c r="F628"/>
      <c r="J628"/>
    </row>
    <row r="629" spans="6:10" x14ac:dyDescent="0.25">
      <c r="F629"/>
      <c r="J629"/>
    </row>
    <row r="630" spans="6:10" x14ac:dyDescent="0.25">
      <c r="F630"/>
      <c r="J630"/>
    </row>
    <row r="631" spans="6:10" x14ac:dyDescent="0.25">
      <c r="F631"/>
      <c r="J631"/>
    </row>
    <row r="632" spans="6:10" x14ac:dyDescent="0.25">
      <c r="F632"/>
      <c r="J632"/>
    </row>
    <row r="633" spans="6:10" x14ac:dyDescent="0.25">
      <c r="F633"/>
      <c r="J633"/>
    </row>
    <row r="634" spans="6:10" x14ac:dyDescent="0.25">
      <c r="F634"/>
      <c r="J634"/>
    </row>
    <row r="635" spans="6:10" x14ac:dyDescent="0.25">
      <c r="F635"/>
      <c r="J635"/>
    </row>
    <row r="636" spans="6:10" x14ac:dyDescent="0.25">
      <c r="F636"/>
      <c r="J636"/>
    </row>
    <row r="637" spans="6:10" x14ac:dyDescent="0.25">
      <c r="F637"/>
      <c r="J637"/>
    </row>
    <row r="638" spans="6:10" x14ac:dyDescent="0.25">
      <c r="F638"/>
      <c r="J638"/>
    </row>
    <row r="639" spans="6:10" x14ac:dyDescent="0.25">
      <c r="F639"/>
      <c r="J639"/>
    </row>
    <row r="640" spans="6:10" x14ac:dyDescent="0.25">
      <c r="F640"/>
      <c r="J640"/>
    </row>
    <row r="641" spans="6:10" x14ac:dyDescent="0.25">
      <c r="F641"/>
      <c r="J641"/>
    </row>
    <row r="642" spans="6:10" x14ac:dyDescent="0.25">
      <c r="F642"/>
      <c r="J642"/>
    </row>
    <row r="643" spans="6:10" x14ac:dyDescent="0.25">
      <c r="F643"/>
      <c r="J643"/>
    </row>
    <row r="644" spans="6:10" x14ac:dyDescent="0.25">
      <c r="F644"/>
      <c r="J644"/>
    </row>
    <row r="645" spans="6:10" x14ac:dyDescent="0.25">
      <c r="F645"/>
      <c r="J645"/>
    </row>
    <row r="646" spans="6:10" x14ac:dyDescent="0.25">
      <c r="F646"/>
      <c r="J646"/>
    </row>
    <row r="647" spans="6:10" x14ac:dyDescent="0.25">
      <c r="F647"/>
      <c r="J647"/>
    </row>
    <row r="648" spans="6:10" x14ac:dyDescent="0.25">
      <c r="F648"/>
      <c r="J648"/>
    </row>
    <row r="649" spans="6:10" x14ac:dyDescent="0.25">
      <c r="F649"/>
      <c r="J649"/>
    </row>
    <row r="650" spans="6:10" x14ac:dyDescent="0.25">
      <c r="F650"/>
      <c r="J650"/>
    </row>
    <row r="651" spans="6:10" x14ac:dyDescent="0.25">
      <c r="F651"/>
      <c r="J651"/>
    </row>
    <row r="652" spans="6:10" x14ac:dyDescent="0.25">
      <c r="F652"/>
      <c r="J652"/>
    </row>
    <row r="653" spans="6:10" x14ac:dyDescent="0.25">
      <c r="F653"/>
      <c r="J653"/>
    </row>
    <row r="654" spans="6:10" x14ac:dyDescent="0.25">
      <c r="F654"/>
      <c r="J654"/>
    </row>
    <row r="655" spans="6:10" x14ac:dyDescent="0.25">
      <c r="F655"/>
      <c r="J655"/>
    </row>
    <row r="656" spans="6:10" x14ac:dyDescent="0.25">
      <c r="F656"/>
      <c r="J656"/>
    </row>
    <row r="657" spans="6:10" x14ac:dyDescent="0.25">
      <c r="F657"/>
      <c r="J657"/>
    </row>
    <row r="658" spans="6:10" x14ac:dyDescent="0.25">
      <c r="F658"/>
      <c r="J658"/>
    </row>
    <row r="659" spans="6:10" x14ac:dyDescent="0.25">
      <c r="F659"/>
      <c r="J659"/>
    </row>
    <row r="660" spans="6:10" x14ac:dyDescent="0.25">
      <c r="F660"/>
      <c r="J660"/>
    </row>
    <row r="661" spans="6:10" x14ac:dyDescent="0.25">
      <c r="F661"/>
      <c r="J661"/>
    </row>
    <row r="662" spans="6:10" x14ac:dyDescent="0.25">
      <c r="F662"/>
      <c r="J662"/>
    </row>
    <row r="663" spans="6:10" x14ac:dyDescent="0.25">
      <c r="F663"/>
      <c r="J663"/>
    </row>
    <row r="664" spans="6:10" x14ac:dyDescent="0.25">
      <c r="F664"/>
      <c r="J664"/>
    </row>
    <row r="665" spans="6:10" x14ac:dyDescent="0.25">
      <c r="F665"/>
      <c r="J665"/>
    </row>
    <row r="666" spans="6:10" x14ac:dyDescent="0.25">
      <c r="F666"/>
      <c r="J666"/>
    </row>
    <row r="667" spans="6:10" x14ac:dyDescent="0.25">
      <c r="F667"/>
      <c r="J667"/>
    </row>
    <row r="668" spans="6:10" x14ac:dyDescent="0.25">
      <c r="F668"/>
      <c r="J668"/>
    </row>
    <row r="669" spans="6:10" x14ac:dyDescent="0.25">
      <c r="F669"/>
      <c r="J669"/>
    </row>
    <row r="670" spans="6:10" x14ac:dyDescent="0.25">
      <c r="F670"/>
      <c r="J670"/>
    </row>
    <row r="671" spans="6:10" x14ac:dyDescent="0.25">
      <c r="F671"/>
      <c r="J671"/>
    </row>
    <row r="672" spans="6:10" x14ac:dyDescent="0.25">
      <c r="F672"/>
      <c r="J672"/>
    </row>
    <row r="673" spans="6:10" x14ac:dyDescent="0.25">
      <c r="F673"/>
      <c r="J673"/>
    </row>
    <row r="674" spans="6:10" x14ac:dyDescent="0.25">
      <c r="F674"/>
      <c r="J674"/>
    </row>
    <row r="675" spans="6:10" x14ac:dyDescent="0.25">
      <c r="F675"/>
      <c r="J675"/>
    </row>
    <row r="676" spans="6:10" x14ac:dyDescent="0.25">
      <c r="F676"/>
      <c r="J676"/>
    </row>
    <row r="677" spans="6:10" x14ac:dyDescent="0.25">
      <c r="F677"/>
      <c r="J677"/>
    </row>
    <row r="678" spans="6:10" x14ac:dyDescent="0.25">
      <c r="F678"/>
      <c r="J678"/>
    </row>
    <row r="679" spans="6:10" x14ac:dyDescent="0.25">
      <c r="F679"/>
      <c r="J679"/>
    </row>
    <row r="680" spans="6:10" x14ac:dyDescent="0.25">
      <c r="F680"/>
      <c r="J680"/>
    </row>
    <row r="681" spans="6:10" x14ac:dyDescent="0.25">
      <c r="F681"/>
      <c r="J681"/>
    </row>
    <row r="682" spans="6:10" x14ac:dyDescent="0.25">
      <c r="F682"/>
      <c r="J682"/>
    </row>
    <row r="683" spans="6:10" x14ac:dyDescent="0.25">
      <c r="F683"/>
      <c r="J683"/>
    </row>
    <row r="684" spans="6:10" x14ac:dyDescent="0.25">
      <c r="F684"/>
      <c r="J684"/>
    </row>
    <row r="685" spans="6:10" x14ac:dyDescent="0.25">
      <c r="F685"/>
      <c r="J685"/>
    </row>
    <row r="686" spans="6:10" x14ac:dyDescent="0.25">
      <c r="F686"/>
      <c r="J686"/>
    </row>
    <row r="687" spans="6:10" x14ac:dyDescent="0.25">
      <c r="F687"/>
      <c r="J687"/>
    </row>
    <row r="688" spans="6:10" x14ac:dyDescent="0.25">
      <c r="F688"/>
      <c r="J688"/>
    </row>
    <row r="689" spans="6:10" x14ac:dyDescent="0.25">
      <c r="F689"/>
      <c r="J689"/>
    </row>
    <row r="690" spans="6:10" x14ac:dyDescent="0.25">
      <c r="F690"/>
      <c r="J690"/>
    </row>
    <row r="691" spans="6:10" x14ac:dyDescent="0.25">
      <c r="F691"/>
      <c r="J691"/>
    </row>
    <row r="692" spans="6:10" x14ac:dyDescent="0.25">
      <c r="F692"/>
      <c r="J692"/>
    </row>
    <row r="693" spans="6:10" x14ac:dyDescent="0.25">
      <c r="F693"/>
      <c r="J693"/>
    </row>
    <row r="694" spans="6:10" x14ac:dyDescent="0.25">
      <c r="F694"/>
      <c r="J694"/>
    </row>
    <row r="695" spans="6:10" x14ac:dyDescent="0.25">
      <c r="F695"/>
      <c r="J695"/>
    </row>
    <row r="696" spans="6:10" x14ac:dyDescent="0.25">
      <c r="F696"/>
      <c r="J696"/>
    </row>
    <row r="697" spans="6:10" x14ac:dyDescent="0.25">
      <c r="F697"/>
      <c r="J697"/>
    </row>
    <row r="698" spans="6:10" x14ac:dyDescent="0.25">
      <c r="F698"/>
      <c r="J698"/>
    </row>
    <row r="699" spans="6:10" x14ac:dyDescent="0.25">
      <c r="F699"/>
      <c r="J699"/>
    </row>
    <row r="700" spans="6:10" x14ac:dyDescent="0.25">
      <c r="F700"/>
      <c r="J700"/>
    </row>
    <row r="701" spans="6:10" x14ac:dyDescent="0.25">
      <c r="F701"/>
      <c r="J701"/>
    </row>
    <row r="702" spans="6:10" x14ac:dyDescent="0.25">
      <c r="F702"/>
      <c r="J702"/>
    </row>
    <row r="703" spans="6:10" x14ac:dyDescent="0.25">
      <c r="F703"/>
      <c r="J703"/>
    </row>
    <row r="704" spans="6:10" x14ac:dyDescent="0.25">
      <c r="F704"/>
      <c r="J704"/>
    </row>
    <row r="705" spans="6:10" x14ac:dyDescent="0.25">
      <c r="F705"/>
      <c r="J705"/>
    </row>
    <row r="706" spans="6:10" x14ac:dyDescent="0.25">
      <c r="F706"/>
      <c r="J706"/>
    </row>
    <row r="707" spans="6:10" x14ac:dyDescent="0.25">
      <c r="F707"/>
      <c r="J707"/>
    </row>
    <row r="708" spans="6:10" x14ac:dyDescent="0.25">
      <c r="F708"/>
      <c r="J708"/>
    </row>
    <row r="709" spans="6:10" x14ac:dyDescent="0.25">
      <c r="F709"/>
      <c r="J709"/>
    </row>
    <row r="710" spans="6:10" x14ac:dyDescent="0.25">
      <c r="F710"/>
      <c r="J710"/>
    </row>
    <row r="711" spans="6:10" x14ac:dyDescent="0.25">
      <c r="F711"/>
      <c r="J711"/>
    </row>
    <row r="712" spans="6:10" x14ac:dyDescent="0.25">
      <c r="F712"/>
      <c r="J712"/>
    </row>
    <row r="713" spans="6:10" x14ac:dyDescent="0.25">
      <c r="F713"/>
      <c r="J713"/>
    </row>
    <row r="714" spans="6:10" x14ac:dyDescent="0.25">
      <c r="F714"/>
      <c r="J714"/>
    </row>
    <row r="715" spans="6:10" x14ac:dyDescent="0.25">
      <c r="F715"/>
      <c r="J715"/>
    </row>
    <row r="716" spans="6:10" x14ac:dyDescent="0.25">
      <c r="F716"/>
      <c r="J716"/>
    </row>
    <row r="717" spans="6:10" x14ac:dyDescent="0.25">
      <c r="F717"/>
      <c r="J717"/>
    </row>
    <row r="718" spans="6:10" x14ac:dyDescent="0.25">
      <c r="F718"/>
      <c r="J718"/>
    </row>
    <row r="719" spans="6:10" x14ac:dyDescent="0.25">
      <c r="F719"/>
      <c r="J719"/>
    </row>
    <row r="720" spans="6:10" x14ac:dyDescent="0.25">
      <c r="F720"/>
      <c r="J720"/>
    </row>
    <row r="721" spans="6:10" x14ac:dyDescent="0.25">
      <c r="F721"/>
      <c r="J721"/>
    </row>
    <row r="722" spans="6:10" x14ac:dyDescent="0.25">
      <c r="F722"/>
      <c r="J722"/>
    </row>
    <row r="723" spans="6:10" x14ac:dyDescent="0.25">
      <c r="F723"/>
      <c r="J723"/>
    </row>
    <row r="724" spans="6:10" x14ac:dyDescent="0.25">
      <c r="F724"/>
      <c r="J724"/>
    </row>
    <row r="725" spans="6:10" x14ac:dyDescent="0.25">
      <c r="F725"/>
      <c r="J725"/>
    </row>
    <row r="726" spans="6:10" x14ac:dyDescent="0.25">
      <c r="F726"/>
      <c r="J726"/>
    </row>
    <row r="727" spans="6:10" x14ac:dyDescent="0.25">
      <c r="F727"/>
      <c r="J727"/>
    </row>
    <row r="728" spans="6:10" x14ac:dyDescent="0.25">
      <c r="F728"/>
      <c r="J728"/>
    </row>
    <row r="729" spans="6:10" x14ac:dyDescent="0.25">
      <c r="F729"/>
      <c r="J729"/>
    </row>
    <row r="730" spans="6:10" x14ac:dyDescent="0.25">
      <c r="F730"/>
      <c r="J730"/>
    </row>
    <row r="731" spans="6:10" x14ac:dyDescent="0.25">
      <c r="F731"/>
      <c r="J731"/>
    </row>
    <row r="732" spans="6:10" x14ac:dyDescent="0.25">
      <c r="F732"/>
      <c r="J732"/>
    </row>
    <row r="733" spans="6:10" x14ac:dyDescent="0.25">
      <c r="F733"/>
      <c r="J733"/>
    </row>
    <row r="734" spans="6:10" x14ac:dyDescent="0.25">
      <c r="F734"/>
      <c r="J734"/>
    </row>
    <row r="735" spans="6:10" x14ac:dyDescent="0.25">
      <c r="F735"/>
      <c r="J735"/>
    </row>
    <row r="736" spans="6:10" x14ac:dyDescent="0.25">
      <c r="F736"/>
      <c r="J736"/>
    </row>
    <row r="737" spans="6:10" x14ac:dyDescent="0.25">
      <c r="F737"/>
      <c r="J737"/>
    </row>
    <row r="738" spans="6:10" x14ac:dyDescent="0.25">
      <c r="F738"/>
      <c r="J738"/>
    </row>
    <row r="739" spans="6:10" x14ac:dyDescent="0.25">
      <c r="F739"/>
      <c r="J739"/>
    </row>
    <row r="740" spans="6:10" x14ac:dyDescent="0.25">
      <c r="F740"/>
      <c r="J740"/>
    </row>
    <row r="741" spans="6:10" x14ac:dyDescent="0.25">
      <c r="F741"/>
      <c r="J741"/>
    </row>
    <row r="742" spans="6:10" x14ac:dyDescent="0.25">
      <c r="F742"/>
      <c r="J742"/>
    </row>
    <row r="743" spans="6:10" x14ac:dyDescent="0.25">
      <c r="F743"/>
      <c r="J743"/>
    </row>
    <row r="744" spans="6:10" x14ac:dyDescent="0.25">
      <c r="F744"/>
      <c r="J744"/>
    </row>
    <row r="745" spans="6:10" x14ac:dyDescent="0.25">
      <c r="F745"/>
      <c r="J745"/>
    </row>
    <row r="746" spans="6:10" x14ac:dyDescent="0.25">
      <c r="F746"/>
      <c r="J746"/>
    </row>
    <row r="747" spans="6:10" x14ac:dyDescent="0.25">
      <c r="F747"/>
      <c r="J747"/>
    </row>
    <row r="748" spans="6:10" x14ac:dyDescent="0.25">
      <c r="F748"/>
      <c r="J748"/>
    </row>
    <row r="749" spans="6:10" x14ac:dyDescent="0.25">
      <c r="F749"/>
      <c r="J749"/>
    </row>
    <row r="750" spans="6:10" x14ac:dyDescent="0.25">
      <c r="F750"/>
      <c r="J750"/>
    </row>
    <row r="751" spans="6:10" x14ac:dyDescent="0.25">
      <c r="F751"/>
      <c r="J751"/>
    </row>
    <row r="752" spans="6:10" x14ac:dyDescent="0.25">
      <c r="F752"/>
      <c r="J752"/>
    </row>
    <row r="753" spans="6:10" x14ac:dyDescent="0.25">
      <c r="F753"/>
      <c r="J753"/>
    </row>
    <row r="754" spans="6:10" x14ac:dyDescent="0.25">
      <c r="F754"/>
      <c r="J754"/>
    </row>
    <row r="755" spans="6:10" x14ac:dyDescent="0.25">
      <c r="F755"/>
      <c r="J755"/>
    </row>
    <row r="756" spans="6:10" x14ac:dyDescent="0.25">
      <c r="F756"/>
      <c r="J756"/>
    </row>
    <row r="757" spans="6:10" x14ac:dyDescent="0.25">
      <c r="F757"/>
      <c r="J757"/>
    </row>
    <row r="758" spans="6:10" x14ac:dyDescent="0.25">
      <c r="F758"/>
      <c r="J758"/>
    </row>
    <row r="759" spans="6:10" x14ac:dyDescent="0.25">
      <c r="F759"/>
      <c r="J759"/>
    </row>
    <row r="760" spans="6:10" x14ac:dyDescent="0.25">
      <c r="F760"/>
      <c r="J760"/>
    </row>
    <row r="761" spans="6:10" x14ac:dyDescent="0.25">
      <c r="F761"/>
      <c r="J761"/>
    </row>
    <row r="762" spans="6:10" x14ac:dyDescent="0.25">
      <c r="F762"/>
      <c r="J762"/>
    </row>
    <row r="763" spans="6:10" x14ac:dyDescent="0.25">
      <c r="F763"/>
      <c r="J763"/>
    </row>
    <row r="764" spans="6:10" x14ac:dyDescent="0.25">
      <c r="F764"/>
      <c r="J764"/>
    </row>
    <row r="765" spans="6:10" x14ac:dyDescent="0.25">
      <c r="F765"/>
      <c r="J765"/>
    </row>
    <row r="766" spans="6:10" x14ac:dyDescent="0.25">
      <c r="F766"/>
      <c r="J766"/>
    </row>
    <row r="767" spans="6:10" x14ac:dyDescent="0.25">
      <c r="F767"/>
      <c r="J767"/>
    </row>
    <row r="768" spans="6:10" x14ac:dyDescent="0.25">
      <c r="F768"/>
      <c r="J768"/>
    </row>
    <row r="769" spans="6:10" x14ac:dyDescent="0.25">
      <c r="F769"/>
      <c r="J769"/>
    </row>
    <row r="770" spans="6:10" x14ac:dyDescent="0.25">
      <c r="F770"/>
      <c r="J770"/>
    </row>
    <row r="771" spans="6:10" x14ac:dyDescent="0.25">
      <c r="F771"/>
      <c r="J771"/>
    </row>
    <row r="772" spans="6:10" x14ac:dyDescent="0.25">
      <c r="F772"/>
      <c r="J772"/>
    </row>
    <row r="773" spans="6:10" x14ac:dyDescent="0.25">
      <c r="F773"/>
      <c r="J773"/>
    </row>
    <row r="774" spans="6:10" x14ac:dyDescent="0.25">
      <c r="F774"/>
      <c r="J774"/>
    </row>
    <row r="775" spans="6:10" x14ac:dyDescent="0.25">
      <c r="F775"/>
      <c r="J775"/>
    </row>
    <row r="776" spans="6:10" x14ac:dyDescent="0.25">
      <c r="F776"/>
      <c r="J776"/>
    </row>
    <row r="777" spans="6:10" x14ac:dyDescent="0.25">
      <c r="F777"/>
      <c r="J777"/>
    </row>
    <row r="778" spans="6:10" x14ac:dyDescent="0.25">
      <c r="F778"/>
      <c r="J778"/>
    </row>
    <row r="779" spans="6:10" x14ac:dyDescent="0.25">
      <c r="F779"/>
      <c r="J779"/>
    </row>
    <row r="780" spans="6:10" x14ac:dyDescent="0.25">
      <c r="F780"/>
      <c r="J780"/>
    </row>
    <row r="781" spans="6:10" x14ac:dyDescent="0.25">
      <c r="F781"/>
      <c r="J781"/>
    </row>
    <row r="782" spans="6:10" x14ac:dyDescent="0.25">
      <c r="F782"/>
      <c r="J782"/>
    </row>
    <row r="783" spans="6:10" x14ac:dyDescent="0.25">
      <c r="F783"/>
      <c r="J783"/>
    </row>
    <row r="784" spans="6:10" x14ac:dyDescent="0.25">
      <c r="F784"/>
      <c r="J784"/>
    </row>
    <row r="785" spans="6:10" x14ac:dyDescent="0.25">
      <c r="F785"/>
      <c r="J785"/>
    </row>
    <row r="786" spans="6:10" x14ac:dyDescent="0.25">
      <c r="F786"/>
      <c r="J786"/>
    </row>
    <row r="787" spans="6:10" x14ac:dyDescent="0.25">
      <c r="F787"/>
      <c r="J787"/>
    </row>
    <row r="788" spans="6:10" x14ac:dyDescent="0.25">
      <c r="F788"/>
      <c r="J788"/>
    </row>
    <row r="789" spans="6:10" x14ac:dyDescent="0.25">
      <c r="F789"/>
      <c r="J789"/>
    </row>
    <row r="790" spans="6:10" x14ac:dyDescent="0.25">
      <c r="F790"/>
      <c r="J790"/>
    </row>
    <row r="791" spans="6:10" x14ac:dyDescent="0.25">
      <c r="F791"/>
      <c r="J791"/>
    </row>
    <row r="792" spans="6:10" x14ac:dyDescent="0.25">
      <c r="F792"/>
      <c r="J792"/>
    </row>
    <row r="793" spans="6:10" x14ac:dyDescent="0.25">
      <c r="F793"/>
      <c r="J793"/>
    </row>
    <row r="794" spans="6:10" x14ac:dyDescent="0.25">
      <c r="F794"/>
      <c r="J794"/>
    </row>
    <row r="795" spans="6:10" x14ac:dyDescent="0.25">
      <c r="F795"/>
      <c r="J795"/>
    </row>
    <row r="796" spans="6:10" x14ac:dyDescent="0.25">
      <c r="F796"/>
      <c r="J796"/>
    </row>
    <row r="797" spans="6:10" x14ac:dyDescent="0.25">
      <c r="F797"/>
      <c r="J797"/>
    </row>
    <row r="798" spans="6:10" x14ac:dyDescent="0.25">
      <c r="F798"/>
      <c r="J798"/>
    </row>
    <row r="799" spans="6:10" x14ac:dyDescent="0.25">
      <c r="F799"/>
      <c r="J799"/>
    </row>
    <row r="800" spans="6:10" x14ac:dyDescent="0.25">
      <c r="F800"/>
      <c r="J800"/>
    </row>
    <row r="801" spans="6:10" x14ac:dyDescent="0.25">
      <c r="F801"/>
      <c r="J801"/>
    </row>
    <row r="802" spans="6:10" x14ac:dyDescent="0.25">
      <c r="F802"/>
      <c r="J802"/>
    </row>
    <row r="803" spans="6:10" x14ac:dyDescent="0.25">
      <c r="F803"/>
      <c r="J803"/>
    </row>
    <row r="804" spans="6:10" x14ac:dyDescent="0.25">
      <c r="F804"/>
      <c r="J804"/>
    </row>
    <row r="805" spans="6:10" x14ac:dyDescent="0.25">
      <c r="F805"/>
      <c r="J805"/>
    </row>
    <row r="806" spans="6:10" x14ac:dyDescent="0.25">
      <c r="F806"/>
      <c r="J806"/>
    </row>
    <row r="807" spans="6:10" x14ac:dyDescent="0.25">
      <c r="F807"/>
      <c r="J807"/>
    </row>
    <row r="808" spans="6:10" x14ac:dyDescent="0.25">
      <c r="F808"/>
      <c r="J808"/>
    </row>
    <row r="809" spans="6:10" x14ac:dyDescent="0.25">
      <c r="F809"/>
      <c r="J809"/>
    </row>
    <row r="810" spans="6:10" x14ac:dyDescent="0.25">
      <c r="F810"/>
      <c r="J810"/>
    </row>
    <row r="811" spans="6:10" x14ac:dyDescent="0.25">
      <c r="F811"/>
      <c r="J811"/>
    </row>
    <row r="812" spans="6:10" x14ac:dyDescent="0.25">
      <c r="F812"/>
      <c r="J812"/>
    </row>
    <row r="813" spans="6:10" x14ac:dyDescent="0.25">
      <c r="F813"/>
      <c r="J813"/>
    </row>
    <row r="814" spans="6:10" x14ac:dyDescent="0.25">
      <c r="F814"/>
      <c r="J814"/>
    </row>
    <row r="815" spans="6:10" x14ac:dyDescent="0.25">
      <c r="F815"/>
      <c r="J815"/>
    </row>
    <row r="816" spans="6:10" x14ac:dyDescent="0.25">
      <c r="F816"/>
      <c r="J816"/>
    </row>
    <row r="817" spans="6:10" x14ac:dyDescent="0.25">
      <c r="F817"/>
      <c r="J817"/>
    </row>
    <row r="818" spans="6:10" x14ac:dyDescent="0.25">
      <c r="F818"/>
      <c r="J818"/>
    </row>
    <row r="819" spans="6:10" x14ac:dyDescent="0.25">
      <c r="F819"/>
      <c r="J819"/>
    </row>
    <row r="820" spans="6:10" x14ac:dyDescent="0.25">
      <c r="F820"/>
      <c r="J820"/>
    </row>
    <row r="821" spans="6:10" x14ac:dyDescent="0.25">
      <c r="F821"/>
      <c r="J821"/>
    </row>
    <row r="822" spans="6:10" x14ac:dyDescent="0.25">
      <c r="F822"/>
      <c r="J822"/>
    </row>
    <row r="823" spans="6:10" x14ac:dyDescent="0.25">
      <c r="F823"/>
      <c r="J823"/>
    </row>
    <row r="824" spans="6:10" x14ac:dyDescent="0.25">
      <c r="F824"/>
      <c r="J824"/>
    </row>
    <row r="825" spans="6:10" x14ac:dyDescent="0.25">
      <c r="F825"/>
      <c r="J825"/>
    </row>
    <row r="826" spans="6:10" x14ac:dyDescent="0.25">
      <c r="F826"/>
      <c r="J826"/>
    </row>
    <row r="827" spans="6:10" x14ac:dyDescent="0.25">
      <c r="F827"/>
      <c r="J827"/>
    </row>
    <row r="828" spans="6:10" x14ac:dyDescent="0.25">
      <c r="F828"/>
      <c r="J828"/>
    </row>
    <row r="829" spans="6:10" x14ac:dyDescent="0.25">
      <c r="F829"/>
      <c r="J829"/>
    </row>
    <row r="830" spans="6:10" x14ac:dyDescent="0.25">
      <c r="F830"/>
      <c r="J830"/>
    </row>
    <row r="831" spans="6:10" x14ac:dyDescent="0.25">
      <c r="F831"/>
      <c r="J831"/>
    </row>
    <row r="832" spans="6:10" x14ac:dyDescent="0.25">
      <c r="F832"/>
      <c r="J832"/>
    </row>
    <row r="833" spans="6:10" x14ac:dyDescent="0.25">
      <c r="F833"/>
      <c r="J833"/>
    </row>
    <row r="834" spans="6:10" x14ac:dyDescent="0.25">
      <c r="F834"/>
      <c r="J834"/>
    </row>
    <row r="835" spans="6:10" x14ac:dyDescent="0.25">
      <c r="F835"/>
      <c r="J835"/>
    </row>
    <row r="836" spans="6:10" x14ac:dyDescent="0.25">
      <c r="F836"/>
      <c r="J836"/>
    </row>
    <row r="837" spans="6:10" x14ac:dyDescent="0.25">
      <c r="F837"/>
      <c r="J837"/>
    </row>
    <row r="838" spans="6:10" x14ac:dyDescent="0.25">
      <c r="F838"/>
      <c r="J838"/>
    </row>
    <row r="839" spans="6:10" x14ac:dyDescent="0.25">
      <c r="F839"/>
      <c r="J839"/>
    </row>
    <row r="840" spans="6:10" x14ac:dyDescent="0.25">
      <c r="F840"/>
      <c r="J840"/>
    </row>
    <row r="841" spans="6:10" x14ac:dyDescent="0.25">
      <c r="F841"/>
      <c r="J841"/>
    </row>
    <row r="842" spans="6:10" x14ac:dyDescent="0.25">
      <c r="F842"/>
      <c r="J842"/>
    </row>
    <row r="843" spans="6:10" x14ac:dyDescent="0.25">
      <c r="F843"/>
      <c r="J843"/>
    </row>
    <row r="844" spans="6:10" x14ac:dyDescent="0.25">
      <c r="F844"/>
      <c r="J844"/>
    </row>
    <row r="845" spans="6:10" x14ac:dyDescent="0.25">
      <c r="F845"/>
      <c r="J845"/>
    </row>
    <row r="846" spans="6:10" x14ac:dyDescent="0.25">
      <c r="F846"/>
      <c r="J846"/>
    </row>
    <row r="847" spans="6:10" x14ac:dyDescent="0.25">
      <c r="F847"/>
      <c r="J847"/>
    </row>
    <row r="848" spans="6:10" x14ac:dyDescent="0.25">
      <c r="F848"/>
      <c r="J848"/>
    </row>
    <row r="849" spans="6:10" x14ac:dyDescent="0.25">
      <c r="F849"/>
      <c r="J849"/>
    </row>
    <row r="850" spans="6:10" x14ac:dyDescent="0.25">
      <c r="F850"/>
      <c r="J850"/>
    </row>
    <row r="851" spans="6:10" x14ac:dyDescent="0.25">
      <c r="F851"/>
      <c r="J851"/>
    </row>
    <row r="852" spans="6:10" x14ac:dyDescent="0.25">
      <c r="F852"/>
      <c r="J852"/>
    </row>
    <row r="853" spans="6:10" x14ac:dyDescent="0.25">
      <c r="F853"/>
      <c r="J853"/>
    </row>
    <row r="854" spans="6:10" x14ac:dyDescent="0.25">
      <c r="F854"/>
      <c r="J854"/>
    </row>
    <row r="855" spans="6:10" x14ac:dyDescent="0.25">
      <c r="F855"/>
      <c r="J855"/>
    </row>
    <row r="856" spans="6:10" x14ac:dyDescent="0.25">
      <c r="F856"/>
      <c r="J856"/>
    </row>
    <row r="857" spans="6:10" x14ac:dyDescent="0.25">
      <c r="F857"/>
      <c r="J857"/>
    </row>
    <row r="858" spans="6:10" x14ac:dyDescent="0.25">
      <c r="F858"/>
      <c r="J858"/>
    </row>
    <row r="859" spans="6:10" x14ac:dyDescent="0.25">
      <c r="F859"/>
      <c r="J859"/>
    </row>
    <row r="860" spans="6:10" x14ac:dyDescent="0.25">
      <c r="F860"/>
      <c r="J860"/>
    </row>
    <row r="861" spans="6:10" x14ac:dyDescent="0.25">
      <c r="F861"/>
      <c r="J861"/>
    </row>
    <row r="862" spans="6:10" x14ac:dyDescent="0.25">
      <c r="F862"/>
      <c r="J862"/>
    </row>
    <row r="863" spans="6:10" x14ac:dyDescent="0.25">
      <c r="F863"/>
      <c r="J863"/>
    </row>
    <row r="864" spans="6:10" x14ac:dyDescent="0.25">
      <c r="F864"/>
      <c r="J864"/>
    </row>
    <row r="865" spans="6:10" x14ac:dyDescent="0.25">
      <c r="F865"/>
      <c r="J865"/>
    </row>
    <row r="866" spans="6:10" x14ac:dyDescent="0.25">
      <c r="F866"/>
      <c r="J866"/>
    </row>
    <row r="867" spans="6:10" x14ac:dyDescent="0.25">
      <c r="F867"/>
      <c r="J867"/>
    </row>
    <row r="868" spans="6:10" x14ac:dyDescent="0.25">
      <c r="F868"/>
      <c r="J868"/>
    </row>
    <row r="869" spans="6:10" x14ac:dyDescent="0.25">
      <c r="F869"/>
      <c r="J869"/>
    </row>
    <row r="870" spans="6:10" x14ac:dyDescent="0.25">
      <c r="F870"/>
      <c r="J870"/>
    </row>
    <row r="871" spans="6:10" x14ac:dyDescent="0.25">
      <c r="F871"/>
      <c r="J871"/>
    </row>
    <row r="872" spans="6:10" x14ac:dyDescent="0.25">
      <c r="F872"/>
      <c r="J872"/>
    </row>
    <row r="873" spans="6:10" x14ac:dyDescent="0.25">
      <c r="F873"/>
      <c r="J873"/>
    </row>
    <row r="874" spans="6:10" x14ac:dyDescent="0.25">
      <c r="F874"/>
      <c r="J874"/>
    </row>
    <row r="875" spans="6:10" x14ac:dyDescent="0.25">
      <c r="F875"/>
      <c r="J875"/>
    </row>
    <row r="876" spans="6:10" x14ac:dyDescent="0.25">
      <c r="F876"/>
      <c r="J876"/>
    </row>
    <row r="877" spans="6:10" x14ac:dyDescent="0.25">
      <c r="F877"/>
      <c r="J877"/>
    </row>
    <row r="878" spans="6:10" x14ac:dyDescent="0.25">
      <c r="F878"/>
      <c r="J878"/>
    </row>
    <row r="879" spans="6:10" x14ac:dyDescent="0.25">
      <c r="F879"/>
      <c r="J879"/>
    </row>
    <row r="880" spans="6:10" x14ac:dyDescent="0.25">
      <c r="F880"/>
      <c r="J880"/>
    </row>
    <row r="881" spans="6:10" x14ac:dyDescent="0.25">
      <c r="F881"/>
      <c r="J881"/>
    </row>
    <row r="882" spans="6:10" x14ac:dyDescent="0.25">
      <c r="F882"/>
      <c r="J882"/>
    </row>
    <row r="883" spans="6:10" x14ac:dyDescent="0.25">
      <c r="F883"/>
      <c r="J883"/>
    </row>
    <row r="884" spans="6:10" x14ac:dyDescent="0.25">
      <c r="F884"/>
      <c r="J884"/>
    </row>
    <row r="885" spans="6:10" x14ac:dyDescent="0.25">
      <c r="F885"/>
      <c r="J885"/>
    </row>
    <row r="886" spans="6:10" x14ac:dyDescent="0.25">
      <c r="F886"/>
      <c r="J886"/>
    </row>
    <row r="887" spans="6:10" x14ac:dyDescent="0.25">
      <c r="F887"/>
      <c r="J887"/>
    </row>
    <row r="888" spans="6:10" x14ac:dyDescent="0.25">
      <c r="F888"/>
      <c r="J888"/>
    </row>
    <row r="889" spans="6:10" x14ac:dyDescent="0.25">
      <c r="F889"/>
      <c r="J889"/>
    </row>
    <row r="890" spans="6:10" x14ac:dyDescent="0.25">
      <c r="F890"/>
      <c r="J890"/>
    </row>
    <row r="891" spans="6:10" x14ac:dyDescent="0.25">
      <c r="F891"/>
      <c r="J891"/>
    </row>
    <row r="892" spans="6:10" x14ac:dyDescent="0.25">
      <c r="F892"/>
      <c r="J892"/>
    </row>
    <row r="893" spans="6:10" x14ac:dyDescent="0.25">
      <c r="F893"/>
      <c r="J893"/>
    </row>
    <row r="894" spans="6:10" x14ac:dyDescent="0.25">
      <c r="F894"/>
      <c r="J894"/>
    </row>
    <row r="895" spans="6:10" x14ac:dyDescent="0.25">
      <c r="F895"/>
      <c r="J895"/>
    </row>
    <row r="896" spans="6:10" x14ac:dyDescent="0.25">
      <c r="F896"/>
      <c r="J896"/>
    </row>
    <row r="897" spans="6:10" x14ac:dyDescent="0.25">
      <c r="F897"/>
      <c r="J897"/>
    </row>
    <row r="898" spans="6:10" x14ac:dyDescent="0.25">
      <c r="F898"/>
      <c r="J898"/>
    </row>
    <row r="899" spans="6:10" x14ac:dyDescent="0.25">
      <c r="F899"/>
      <c r="J899"/>
    </row>
    <row r="900" spans="6:10" x14ac:dyDescent="0.25">
      <c r="F900"/>
      <c r="J900"/>
    </row>
    <row r="901" spans="6:10" x14ac:dyDescent="0.25">
      <c r="F901"/>
      <c r="J901"/>
    </row>
    <row r="902" spans="6:10" x14ac:dyDescent="0.25">
      <c r="F902"/>
      <c r="J902"/>
    </row>
    <row r="903" spans="6:10" x14ac:dyDescent="0.25">
      <c r="F903"/>
      <c r="J903"/>
    </row>
    <row r="904" spans="6:10" x14ac:dyDescent="0.25">
      <c r="F904"/>
      <c r="J904"/>
    </row>
    <row r="905" spans="6:10" x14ac:dyDescent="0.25">
      <c r="F905"/>
      <c r="J905"/>
    </row>
    <row r="906" spans="6:10" x14ac:dyDescent="0.25">
      <c r="F906"/>
      <c r="J906"/>
    </row>
    <row r="907" spans="6:10" x14ac:dyDescent="0.25">
      <c r="F907"/>
      <c r="J907"/>
    </row>
    <row r="908" spans="6:10" x14ac:dyDescent="0.25">
      <c r="F908"/>
      <c r="J908"/>
    </row>
    <row r="909" spans="6:10" x14ac:dyDescent="0.25">
      <c r="F909"/>
      <c r="J909"/>
    </row>
    <row r="910" spans="6:10" x14ac:dyDescent="0.25">
      <c r="F910"/>
      <c r="J910"/>
    </row>
    <row r="911" spans="6:10" x14ac:dyDescent="0.25">
      <c r="F911"/>
      <c r="J911"/>
    </row>
    <row r="912" spans="6:10" x14ac:dyDescent="0.25">
      <c r="F912"/>
      <c r="J912"/>
    </row>
    <row r="913" spans="6:10" x14ac:dyDescent="0.25">
      <c r="F913"/>
      <c r="J913"/>
    </row>
    <row r="914" spans="6:10" x14ac:dyDescent="0.25">
      <c r="F914"/>
      <c r="J914"/>
    </row>
    <row r="915" spans="6:10" x14ac:dyDescent="0.25">
      <c r="F915"/>
      <c r="J915"/>
    </row>
    <row r="916" spans="6:10" x14ac:dyDescent="0.25">
      <c r="F916"/>
      <c r="J916"/>
    </row>
    <row r="917" spans="6:10" x14ac:dyDescent="0.25">
      <c r="F917"/>
      <c r="J917"/>
    </row>
    <row r="918" spans="6:10" x14ac:dyDescent="0.25">
      <c r="F918"/>
      <c r="J918"/>
    </row>
    <row r="919" spans="6:10" x14ac:dyDescent="0.25">
      <c r="F919"/>
      <c r="J919"/>
    </row>
    <row r="920" spans="6:10" x14ac:dyDescent="0.25">
      <c r="F920"/>
      <c r="J920"/>
    </row>
    <row r="921" spans="6:10" x14ac:dyDescent="0.25">
      <c r="F921"/>
      <c r="J921"/>
    </row>
    <row r="922" spans="6:10" x14ac:dyDescent="0.25">
      <c r="F922"/>
      <c r="J922"/>
    </row>
    <row r="923" spans="6:10" x14ac:dyDescent="0.25">
      <c r="F923"/>
      <c r="J923"/>
    </row>
    <row r="924" spans="6:10" x14ac:dyDescent="0.25">
      <c r="F924"/>
      <c r="J924"/>
    </row>
    <row r="925" spans="6:10" x14ac:dyDescent="0.25">
      <c r="F925"/>
      <c r="J925"/>
    </row>
    <row r="926" spans="6:10" x14ac:dyDescent="0.25">
      <c r="F926"/>
      <c r="J926"/>
    </row>
    <row r="927" spans="6:10" x14ac:dyDescent="0.25">
      <c r="F927"/>
      <c r="J927"/>
    </row>
    <row r="928" spans="6:10" x14ac:dyDescent="0.25">
      <c r="F928"/>
      <c r="J928"/>
    </row>
    <row r="929" spans="6:10" x14ac:dyDescent="0.25">
      <c r="F929"/>
      <c r="J929"/>
    </row>
    <row r="930" spans="6:10" x14ac:dyDescent="0.25">
      <c r="F930"/>
      <c r="J930"/>
    </row>
    <row r="931" spans="6:10" x14ac:dyDescent="0.25">
      <c r="F931"/>
      <c r="J931"/>
    </row>
    <row r="932" spans="6:10" x14ac:dyDescent="0.25">
      <c r="F932"/>
      <c r="J932"/>
    </row>
    <row r="933" spans="6:10" x14ac:dyDescent="0.25">
      <c r="F933"/>
      <c r="J933"/>
    </row>
    <row r="934" spans="6:10" x14ac:dyDescent="0.25">
      <c r="F934"/>
      <c r="J934"/>
    </row>
    <row r="935" spans="6:10" x14ac:dyDescent="0.25">
      <c r="F935"/>
      <c r="J935"/>
    </row>
    <row r="936" spans="6:10" x14ac:dyDescent="0.25">
      <c r="F936"/>
      <c r="J936"/>
    </row>
    <row r="937" spans="6:10" x14ac:dyDescent="0.25">
      <c r="F937"/>
      <c r="J937"/>
    </row>
    <row r="938" spans="6:10" x14ac:dyDescent="0.25">
      <c r="F938"/>
      <c r="J938"/>
    </row>
    <row r="939" spans="6:10" x14ac:dyDescent="0.25">
      <c r="F939"/>
      <c r="J939"/>
    </row>
    <row r="940" spans="6:10" x14ac:dyDescent="0.25">
      <c r="F940"/>
      <c r="J940"/>
    </row>
    <row r="941" spans="6:10" x14ac:dyDescent="0.25">
      <c r="F941"/>
      <c r="J941"/>
    </row>
    <row r="942" spans="6:10" x14ac:dyDescent="0.25">
      <c r="F942"/>
      <c r="J942"/>
    </row>
    <row r="943" spans="6:10" x14ac:dyDescent="0.25">
      <c r="F943"/>
      <c r="J943"/>
    </row>
    <row r="944" spans="6:10" x14ac:dyDescent="0.25">
      <c r="F944"/>
      <c r="J944"/>
    </row>
    <row r="945" spans="6:10" x14ac:dyDescent="0.25">
      <c r="F945"/>
      <c r="J945"/>
    </row>
    <row r="946" spans="6:10" x14ac:dyDescent="0.25">
      <c r="F946"/>
      <c r="J946"/>
    </row>
    <row r="947" spans="6:10" x14ac:dyDescent="0.25">
      <c r="F947"/>
      <c r="J947"/>
    </row>
    <row r="948" spans="6:10" x14ac:dyDescent="0.25">
      <c r="F948"/>
      <c r="J948"/>
    </row>
    <row r="949" spans="6:10" x14ac:dyDescent="0.25">
      <c r="F949"/>
      <c r="J949"/>
    </row>
    <row r="950" spans="6:10" x14ac:dyDescent="0.25">
      <c r="F950"/>
      <c r="J950"/>
    </row>
    <row r="951" spans="6:10" x14ac:dyDescent="0.25">
      <c r="F951"/>
      <c r="J951"/>
    </row>
    <row r="952" spans="6:10" x14ac:dyDescent="0.25">
      <c r="F952"/>
      <c r="J952"/>
    </row>
    <row r="953" spans="6:10" x14ac:dyDescent="0.25">
      <c r="F953"/>
      <c r="J953"/>
    </row>
    <row r="954" spans="6:10" x14ac:dyDescent="0.25">
      <c r="F954"/>
      <c r="J954"/>
    </row>
    <row r="955" spans="6:10" x14ac:dyDescent="0.25">
      <c r="F955"/>
      <c r="J955"/>
    </row>
    <row r="956" spans="6:10" x14ac:dyDescent="0.25">
      <c r="F956"/>
      <c r="J956"/>
    </row>
    <row r="957" spans="6:10" x14ac:dyDescent="0.25">
      <c r="F957"/>
      <c r="J957"/>
    </row>
    <row r="958" spans="6:10" x14ac:dyDescent="0.25">
      <c r="F958"/>
      <c r="J958"/>
    </row>
    <row r="959" spans="6:10" x14ac:dyDescent="0.25">
      <c r="F959"/>
      <c r="J959"/>
    </row>
    <row r="960" spans="6:10" x14ac:dyDescent="0.25">
      <c r="F960"/>
      <c r="J960"/>
    </row>
    <row r="961" spans="6:10" x14ac:dyDescent="0.25">
      <c r="F961"/>
      <c r="J961"/>
    </row>
    <row r="962" spans="6:10" x14ac:dyDescent="0.25">
      <c r="F962"/>
      <c r="J962"/>
    </row>
    <row r="963" spans="6:10" x14ac:dyDescent="0.25">
      <c r="F963"/>
      <c r="J963"/>
    </row>
    <row r="964" spans="6:10" x14ac:dyDescent="0.25">
      <c r="F964"/>
      <c r="J964"/>
    </row>
    <row r="965" spans="6:10" x14ac:dyDescent="0.25">
      <c r="F965"/>
      <c r="J965"/>
    </row>
    <row r="966" spans="6:10" x14ac:dyDescent="0.25">
      <c r="F966"/>
      <c r="J966"/>
    </row>
    <row r="967" spans="6:10" x14ac:dyDescent="0.25">
      <c r="F967"/>
      <c r="J967"/>
    </row>
    <row r="968" spans="6:10" x14ac:dyDescent="0.25">
      <c r="F968"/>
      <c r="J968"/>
    </row>
    <row r="969" spans="6:10" x14ac:dyDescent="0.25">
      <c r="F969"/>
      <c r="J969"/>
    </row>
    <row r="970" spans="6:10" x14ac:dyDescent="0.25">
      <c r="F970"/>
      <c r="J970"/>
    </row>
    <row r="971" spans="6:10" x14ac:dyDescent="0.25">
      <c r="F971"/>
      <c r="J971"/>
    </row>
    <row r="972" spans="6:10" x14ac:dyDescent="0.25">
      <c r="F972"/>
      <c r="J972"/>
    </row>
    <row r="973" spans="6:10" x14ac:dyDescent="0.25">
      <c r="F973"/>
      <c r="J973"/>
    </row>
    <row r="974" spans="6:10" x14ac:dyDescent="0.25">
      <c r="F974"/>
      <c r="J974"/>
    </row>
    <row r="975" spans="6:10" x14ac:dyDescent="0.25">
      <c r="F975"/>
      <c r="J975"/>
    </row>
    <row r="976" spans="6:10" x14ac:dyDescent="0.25">
      <c r="F976"/>
      <c r="J976"/>
    </row>
    <row r="977" spans="6:10" x14ac:dyDescent="0.25">
      <c r="F977"/>
      <c r="J977"/>
    </row>
    <row r="978" spans="6:10" x14ac:dyDescent="0.25">
      <c r="F978"/>
      <c r="J978"/>
    </row>
    <row r="979" spans="6:10" x14ac:dyDescent="0.25">
      <c r="F979"/>
      <c r="J979"/>
    </row>
    <row r="980" spans="6:10" x14ac:dyDescent="0.25">
      <c r="F980"/>
      <c r="J980"/>
    </row>
    <row r="981" spans="6:10" x14ac:dyDescent="0.25">
      <c r="F981"/>
      <c r="J981"/>
    </row>
    <row r="982" spans="6:10" x14ac:dyDescent="0.25">
      <c r="F982"/>
      <c r="J982"/>
    </row>
    <row r="983" spans="6:10" x14ac:dyDescent="0.25">
      <c r="F983"/>
      <c r="J983"/>
    </row>
    <row r="984" spans="6:10" x14ac:dyDescent="0.25">
      <c r="F984"/>
      <c r="J984"/>
    </row>
    <row r="985" spans="6:10" x14ac:dyDescent="0.25">
      <c r="F985"/>
      <c r="J985"/>
    </row>
    <row r="986" spans="6:10" x14ac:dyDescent="0.25">
      <c r="F986"/>
      <c r="J986"/>
    </row>
    <row r="987" spans="6:10" x14ac:dyDescent="0.25">
      <c r="F987"/>
      <c r="J987"/>
    </row>
    <row r="988" spans="6:10" x14ac:dyDescent="0.25">
      <c r="F988"/>
      <c r="J988"/>
    </row>
    <row r="989" spans="6:10" x14ac:dyDescent="0.25">
      <c r="F989"/>
      <c r="J989"/>
    </row>
    <row r="990" spans="6:10" x14ac:dyDescent="0.25">
      <c r="F990"/>
      <c r="J990"/>
    </row>
    <row r="991" spans="6:10" x14ac:dyDescent="0.25">
      <c r="F991"/>
      <c r="J991"/>
    </row>
    <row r="992" spans="6:10" x14ac:dyDescent="0.25">
      <c r="F992"/>
      <c r="J992"/>
    </row>
    <row r="993" spans="6:10" x14ac:dyDescent="0.25">
      <c r="F993"/>
      <c r="J993"/>
    </row>
    <row r="994" spans="6:10" x14ac:dyDescent="0.25">
      <c r="F994"/>
      <c r="J994"/>
    </row>
    <row r="995" spans="6:10" x14ac:dyDescent="0.25">
      <c r="F995"/>
      <c r="J995"/>
    </row>
    <row r="996" spans="6:10" x14ac:dyDescent="0.25">
      <c r="F996"/>
      <c r="J996"/>
    </row>
    <row r="997" spans="6:10" x14ac:dyDescent="0.25">
      <c r="F997"/>
      <c r="J997"/>
    </row>
    <row r="998" spans="6:10" x14ac:dyDescent="0.25">
      <c r="F998"/>
      <c r="J998"/>
    </row>
    <row r="999" spans="6:10" x14ac:dyDescent="0.25">
      <c r="F999"/>
      <c r="J999"/>
    </row>
    <row r="1000" spans="6:10" x14ac:dyDescent="0.25">
      <c r="F1000"/>
      <c r="J1000"/>
    </row>
    <row r="1001" spans="6:10" x14ac:dyDescent="0.25">
      <c r="F1001"/>
      <c r="J1001"/>
    </row>
    <row r="1002" spans="6:10" x14ac:dyDescent="0.25">
      <c r="F1002"/>
      <c r="J1002"/>
    </row>
    <row r="1003" spans="6:10" x14ac:dyDescent="0.25">
      <c r="F1003"/>
      <c r="J1003"/>
    </row>
    <row r="1004" spans="6:10" x14ac:dyDescent="0.25">
      <c r="F1004"/>
      <c r="J1004"/>
    </row>
    <row r="1005" spans="6:10" x14ac:dyDescent="0.25">
      <c r="F1005"/>
      <c r="J1005"/>
    </row>
    <row r="1006" spans="6:10" x14ac:dyDescent="0.25">
      <c r="F1006"/>
      <c r="J1006"/>
    </row>
    <row r="1007" spans="6:10" x14ac:dyDescent="0.25">
      <c r="F1007"/>
      <c r="J1007"/>
    </row>
    <row r="1008" spans="6:10" x14ac:dyDescent="0.25">
      <c r="F1008"/>
      <c r="J1008"/>
    </row>
    <row r="1009" spans="6:10" x14ac:dyDescent="0.25">
      <c r="F1009"/>
      <c r="J1009"/>
    </row>
    <row r="1010" spans="6:10" x14ac:dyDescent="0.25">
      <c r="F1010"/>
      <c r="J1010"/>
    </row>
    <row r="1011" spans="6:10" x14ac:dyDescent="0.25">
      <c r="F1011"/>
      <c r="J1011"/>
    </row>
    <row r="1012" spans="6:10" x14ac:dyDescent="0.25">
      <c r="F1012"/>
      <c r="J1012"/>
    </row>
    <row r="1013" spans="6:10" x14ac:dyDescent="0.25">
      <c r="F1013"/>
      <c r="J1013"/>
    </row>
    <row r="1014" spans="6:10" x14ac:dyDescent="0.25">
      <c r="F1014"/>
      <c r="J1014"/>
    </row>
    <row r="1015" spans="6:10" x14ac:dyDescent="0.25">
      <c r="F1015"/>
      <c r="J1015"/>
    </row>
    <row r="1016" spans="6:10" x14ac:dyDescent="0.25">
      <c r="F1016"/>
      <c r="J1016"/>
    </row>
    <row r="1017" spans="6:10" x14ac:dyDescent="0.25">
      <c r="F1017"/>
      <c r="J1017"/>
    </row>
    <row r="1018" spans="6:10" x14ac:dyDescent="0.25">
      <c r="F1018"/>
      <c r="J1018"/>
    </row>
    <row r="1019" spans="6:10" x14ac:dyDescent="0.25">
      <c r="F1019"/>
      <c r="J1019"/>
    </row>
    <row r="1020" spans="6:10" x14ac:dyDescent="0.25">
      <c r="F1020"/>
      <c r="J1020"/>
    </row>
    <row r="1021" spans="6:10" x14ac:dyDescent="0.25">
      <c r="F1021"/>
      <c r="J1021"/>
    </row>
    <row r="1022" spans="6:10" x14ac:dyDescent="0.25">
      <c r="F1022"/>
      <c r="J1022"/>
    </row>
    <row r="1023" spans="6:10" x14ac:dyDescent="0.25">
      <c r="F1023"/>
      <c r="J1023"/>
    </row>
    <row r="1024" spans="6:10" x14ac:dyDescent="0.25">
      <c r="F1024"/>
      <c r="J1024"/>
    </row>
    <row r="1025" spans="6:10" x14ac:dyDescent="0.25">
      <c r="F1025"/>
      <c r="J1025"/>
    </row>
    <row r="1026" spans="6:10" x14ac:dyDescent="0.25">
      <c r="F1026"/>
      <c r="J1026"/>
    </row>
    <row r="1027" spans="6:10" x14ac:dyDescent="0.25">
      <c r="F1027"/>
      <c r="J1027"/>
    </row>
    <row r="1028" spans="6:10" x14ac:dyDescent="0.25">
      <c r="F1028"/>
      <c r="J1028"/>
    </row>
    <row r="1029" spans="6:10" x14ac:dyDescent="0.25">
      <c r="F1029"/>
      <c r="J1029"/>
    </row>
    <row r="1030" spans="6:10" x14ac:dyDescent="0.25">
      <c r="F1030"/>
      <c r="J1030"/>
    </row>
    <row r="1031" spans="6:10" x14ac:dyDescent="0.25">
      <c r="F1031"/>
      <c r="J1031"/>
    </row>
    <row r="1032" spans="6:10" x14ac:dyDescent="0.25">
      <c r="F1032"/>
      <c r="J1032"/>
    </row>
    <row r="1033" spans="6:10" x14ac:dyDescent="0.25">
      <c r="F1033"/>
      <c r="J1033"/>
    </row>
    <row r="1034" spans="6:10" x14ac:dyDescent="0.25">
      <c r="F1034"/>
      <c r="J1034"/>
    </row>
    <row r="1035" spans="6:10" x14ac:dyDescent="0.25">
      <c r="F1035"/>
      <c r="J1035"/>
    </row>
    <row r="1036" spans="6:10" x14ac:dyDescent="0.25">
      <c r="F1036"/>
      <c r="J1036"/>
    </row>
    <row r="1037" spans="6:10" x14ac:dyDescent="0.25">
      <c r="F1037"/>
      <c r="J1037"/>
    </row>
    <row r="1038" spans="6:10" x14ac:dyDescent="0.25">
      <c r="F1038"/>
      <c r="J1038"/>
    </row>
    <row r="1039" spans="6:10" x14ac:dyDescent="0.25">
      <c r="F1039"/>
      <c r="J1039"/>
    </row>
    <row r="1040" spans="6:10" x14ac:dyDescent="0.25">
      <c r="F1040"/>
      <c r="J1040"/>
    </row>
    <row r="1041" spans="6:10" x14ac:dyDescent="0.25">
      <c r="F1041"/>
      <c r="J1041"/>
    </row>
    <row r="1042" spans="6:10" x14ac:dyDescent="0.25">
      <c r="F1042"/>
      <c r="J1042"/>
    </row>
    <row r="1043" spans="6:10" x14ac:dyDescent="0.25">
      <c r="F1043"/>
      <c r="J1043"/>
    </row>
    <row r="1044" spans="6:10" x14ac:dyDescent="0.25">
      <c r="F1044"/>
      <c r="J1044"/>
    </row>
    <row r="1045" spans="6:10" x14ac:dyDescent="0.25">
      <c r="F1045"/>
      <c r="J1045"/>
    </row>
    <row r="1046" spans="6:10" x14ac:dyDescent="0.25">
      <c r="F1046"/>
      <c r="J1046"/>
    </row>
    <row r="1047" spans="6:10" x14ac:dyDescent="0.25">
      <c r="F1047"/>
      <c r="J1047"/>
    </row>
    <row r="1048" spans="6:10" x14ac:dyDescent="0.25">
      <c r="F1048"/>
      <c r="J1048"/>
    </row>
    <row r="1049" spans="6:10" x14ac:dyDescent="0.25">
      <c r="F1049"/>
      <c r="J1049"/>
    </row>
    <row r="1050" spans="6:10" x14ac:dyDescent="0.25">
      <c r="F1050"/>
      <c r="J1050"/>
    </row>
    <row r="1051" spans="6:10" x14ac:dyDescent="0.25">
      <c r="F1051"/>
      <c r="J1051"/>
    </row>
    <row r="1052" spans="6:10" x14ac:dyDescent="0.25">
      <c r="F1052"/>
      <c r="J1052"/>
    </row>
    <row r="1053" spans="6:10" x14ac:dyDescent="0.25">
      <c r="F1053"/>
      <c r="J1053"/>
    </row>
    <row r="1054" spans="6:10" x14ac:dyDescent="0.25">
      <c r="F1054"/>
      <c r="J1054"/>
    </row>
    <row r="1055" spans="6:10" x14ac:dyDescent="0.25">
      <c r="F1055"/>
      <c r="J1055"/>
    </row>
    <row r="1056" spans="6:10" x14ac:dyDescent="0.25">
      <c r="F1056"/>
      <c r="J1056"/>
    </row>
    <row r="1057" spans="6:10" x14ac:dyDescent="0.25">
      <c r="F1057"/>
      <c r="J1057"/>
    </row>
    <row r="1058" spans="6:10" x14ac:dyDescent="0.25">
      <c r="F1058"/>
      <c r="J1058"/>
    </row>
    <row r="1059" spans="6:10" x14ac:dyDescent="0.25">
      <c r="F1059"/>
      <c r="J1059"/>
    </row>
    <row r="1060" spans="6:10" x14ac:dyDescent="0.25">
      <c r="F1060"/>
      <c r="J1060"/>
    </row>
    <row r="1061" spans="6:10" x14ac:dyDescent="0.25">
      <c r="F1061"/>
      <c r="J1061"/>
    </row>
    <row r="1062" spans="6:10" x14ac:dyDescent="0.25">
      <c r="F1062"/>
      <c r="J1062"/>
    </row>
    <row r="1063" spans="6:10" x14ac:dyDescent="0.25">
      <c r="F1063"/>
      <c r="J1063"/>
    </row>
    <row r="1064" spans="6:10" x14ac:dyDescent="0.25">
      <c r="F1064"/>
      <c r="J1064"/>
    </row>
    <row r="1065" spans="6:10" x14ac:dyDescent="0.25">
      <c r="F1065"/>
      <c r="J1065"/>
    </row>
    <row r="1066" spans="6:10" x14ac:dyDescent="0.25">
      <c r="F1066"/>
      <c r="J1066"/>
    </row>
    <row r="1067" spans="6:10" x14ac:dyDescent="0.25">
      <c r="F1067"/>
      <c r="J1067"/>
    </row>
    <row r="1068" spans="6:10" x14ac:dyDescent="0.25">
      <c r="F1068"/>
      <c r="J1068"/>
    </row>
    <row r="1069" spans="6:10" x14ac:dyDescent="0.25">
      <c r="F1069"/>
      <c r="J1069"/>
    </row>
    <row r="1070" spans="6:10" x14ac:dyDescent="0.25">
      <c r="F1070"/>
      <c r="J1070"/>
    </row>
    <row r="1071" spans="6:10" x14ac:dyDescent="0.25">
      <c r="F1071"/>
      <c r="J1071"/>
    </row>
    <row r="1072" spans="6:10" x14ac:dyDescent="0.25">
      <c r="F1072"/>
      <c r="J1072"/>
    </row>
    <row r="1073" spans="6:10" x14ac:dyDescent="0.25">
      <c r="F1073"/>
      <c r="J1073"/>
    </row>
    <row r="1074" spans="6:10" x14ac:dyDescent="0.25">
      <c r="F1074"/>
      <c r="J1074"/>
    </row>
    <row r="1075" spans="6:10" x14ac:dyDescent="0.25">
      <c r="F1075"/>
      <c r="J1075"/>
    </row>
    <row r="1076" spans="6:10" x14ac:dyDescent="0.25">
      <c r="F1076"/>
      <c r="J1076"/>
    </row>
    <row r="1077" spans="6:10" x14ac:dyDescent="0.25">
      <c r="F1077"/>
      <c r="J1077"/>
    </row>
    <row r="1078" spans="6:10" x14ac:dyDescent="0.25">
      <c r="F1078"/>
      <c r="J1078"/>
    </row>
  </sheetData>
  <sortState ref="B8:B137">
    <sortCondition ref="B8"/>
  </sortState>
  <mergeCells count="7">
    <mergeCell ref="A3:Q3"/>
    <mergeCell ref="A4:Q4"/>
    <mergeCell ref="G176:H176"/>
    <mergeCell ref="G177:H177"/>
    <mergeCell ref="M176:Q176"/>
    <mergeCell ref="M177:Q177"/>
    <mergeCell ref="A167:D167"/>
  </mergeCells>
  <phoneticPr fontId="2" type="noConversion"/>
  <pageMargins left="0.70866141732283472" right="0.70866141732283472" top="0.74803149606299213" bottom="0.74803149606299213" header="0.31496062992125984" footer="0.31496062992125984"/>
  <pageSetup scale="12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2022-11-03T17:16:02Z</cp:lastPrinted>
  <dcterms:created xsi:type="dcterms:W3CDTF">2022-03-03T12:44:54Z</dcterms:created>
  <dcterms:modified xsi:type="dcterms:W3CDTF">2022-11-08T15:06:51Z</dcterms:modified>
</cp:coreProperties>
</file>