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490" windowHeight="7755" firstSheet="1" activeTab="1"/>
  </bookViews>
  <sheets>
    <sheet name="PPNE1" sheetId="58" state="hidden" r:id="rId1"/>
    <sheet name="P P N1" sheetId="62" r:id="rId2"/>
    <sheet name="PPNE2" sheetId="55" r:id="rId3"/>
    <sheet name="PPNE2.1" sheetId="56" r:id="rId4"/>
    <sheet name="Insumos" sheetId="54" state="hidden" r:id="rId5"/>
  </sheets>
  <externalReferences>
    <externalReference r:id="rId6"/>
    <externalReference r:id="rId7"/>
    <externalReference r:id="rId8"/>
    <externalReference r:id="rId9"/>
    <externalReference r:id="rId10"/>
    <externalReference r:id="rId11"/>
    <externalReference r:id="rId12"/>
  </externalReferences>
  <definedNames>
    <definedName name="_xlnm._FilterDatabase" localSheetId="4" hidden="1">Insumos!$A$1:$E$517</definedName>
    <definedName name="_xlnm.Print_Area" localSheetId="0">PPNE1!$A$1:$K$31</definedName>
    <definedName name="CodigoActividad">[1]!Tabla2[Código]</definedName>
    <definedName name="Insumos" localSheetId="2">[2]Insumos!$A$540:$A$583</definedName>
    <definedName name="Insumos">Insumos!$A$540:$A$583</definedName>
    <definedName name="Ls_DepartamentosSRS">[1]Catalogo!$G$130:$G$142</definedName>
    <definedName name="Ls_LinesEstategica">[1]Obj!$B$6:$B$9</definedName>
    <definedName name="Ls_Medio_Verificacion">[1]Catalogo!$B$148:$B$167</definedName>
    <definedName name="ls_Regiones">[1]Catalogo!$B$10:$B$19</definedName>
    <definedName name="ls_TiposAcciones">[1]Catalogo!$G$11:$G$14</definedName>
    <definedName name="lsAcabadosTextiles">Insumos!$C$2:$C$3</definedName>
    <definedName name="lsAireAcondicionado">Insumos!$C$333:$C$334</definedName>
    <definedName name="lsAlimentosyBebidas">Insumos!$C$4:$C$23</definedName>
    <definedName name="lsArticulosdePlastico">Insumos!$C$24:$C$30</definedName>
    <definedName name="lsElectrodomesticos">Insumos!$C$31:$C$35</definedName>
    <definedName name="lsEquiposComputos">Insumos!$C$132:$C$136</definedName>
    <definedName name="lsEquiposMedicos">Insumos!$C$44:$C$131</definedName>
    <definedName name="lsEquiposSeguridad">Insumos!$C$137:$C$138</definedName>
    <definedName name="lsEquiposTransporte">Insumos!$C$518:$C$520</definedName>
    <definedName name="lsEventosGenerales">Insumos!$C$139:$C$141</definedName>
    <definedName name="lsFuentesFinanciamiento">[1]LSIns!$F$5:$F$8</definedName>
    <definedName name="lsGasoil">Insumos!$C$142:$C$149</definedName>
    <definedName name="lsHerramientasMenores">Insumos!$C$150:$C$179</definedName>
    <definedName name="lsImpresionyEncuadernacion">Insumos!$C$180</definedName>
    <definedName name="lsInsumos">[1]LSIns!$B$5:$B$45</definedName>
    <definedName name="lsInsumosEquipos">[1]LSIns!$F$16:$F$31</definedName>
    <definedName name="lsLlantasyNeumaticos">Insumos!$C$181:$C$188</definedName>
    <definedName name="lsMantenimiento">Insumos!$C$189:$C$202</definedName>
    <definedName name="lsMaterialesdeLimpieza">Insumos!$C$203:$C$217</definedName>
    <definedName name="lsMueblesdeAlojamiento">Insumos!$C$218:$C$219</definedName>
    <definedName name="lsMueblesdeOficina">Insumos!$C$220:$C$243</definedName>
    <definedName name="lsObrasMenoresEdificaciones">Insumos!$C$244</definedName>
    <definedName name="lsOtrosEquipos">Insumos!$C$245:$C$248</definedName>
    <definedName name="lsPeaje">Insumos!$C$249</definedName>
    <definedName name="lsPinturas">Insumos!$C$250:$C$251</definedName>
    <definedName name="lsProductosArtesGraficas">Insumos!$C$252:$C$253</definedName>
    <definedName name="lsProductosdeCemento">Insumos!$C$254</definedName>
    <definedName name="lsProductosdeLoza">Insumos!$C$255:$C$257</definedName>
    <definedName name="lsProductosdePapel">Insumos!$C$258:$C$282</definedName>
    <definedName name="lsProductosdeVidrio">Insumos!$C$283:$C$287</definedName>
    <definedName name="lsProductosElectricos">Insumos!$C$288:$C$309</definedName>
    <definedName name="lsProductosMedicinalesH">Insumos!$C$310:$C$328</definedName>
    <definedName name="lsProductosMetalicos">Insumos!$C$329</definedName>
    <definedName name="lsProductosQuimicos">Insumos!$C$330</definedName>
    <definedName name="lsPublicidadyPropaganda">Insumos!$C$331</definedName>
    <definedName name="lsServiciosTecnicosProfesionales">Insumos!$C$332</definedName>
    <definedName name="lsTelecomunicaciones">Insumos!$C$36:$C$43</definedName>
    <definedName name="LsTipoEESS">[1]Catalogo!$D$11:$D$16</definedName>
    <definedName name="lsTipoIntervencion">[1]Catalogo!$G$19:$G$24</definedName>
    <definedName name="lsUtilesdeCocina">Insumos!$C$335:$C$346</definedName>
    <definedName name="lsUtilesdeOficina">Insumos!$C$347:$C$475</definedName>
    <definedName name="lsUtilesMenoresMQ">Insumos!$C$476:$C$513</definedName>
    <definedName name="lsViaticosDP">Insumos!$C$514:$C$517</definedName>
    <definedName name="Periodo_POA">[1]Catalogo!$B$3:$B$6</definedName>
    <definedName name="Productos">[1]!Tabla3[Productos]</definedName>
    <definedName name="Provincias">[1]Prov!$F$2:$F$33</definedName>
    <definedName name="_xlnm.Print_Titles" localSheetId="2">PPNE2!$8:$8</definedName>
  </definedNames>
  <calcPr calcId="144525"/>
</workbook>
</file>

<file path=xl/calcChain.xml><?xml version="1.0" encoding="utf-8"?>
<calcChain xmlns="http://schemas.openxmlformats.org/spreadsheetml/2006/main">
  <c r="L204" i="56" l="1"/>
  <c r="L99" i="56" l="1"/>
  <c r="L50" i="56"/>
  <c r="R87" i="55" l="1"/>
  <c r="R115" i="55"/>
  <c r="R116" i="55"/>
  <c r="M117" i="55"/>
  <c r="G117" i="55"/>
  <c r="H117" i="55"/>
  <c r="R21" i="55" l="1"/>
  <c r="R20" i="55"/>
  <c r="C266" i="56" l="1"/>
  <c r="D266" i="56"/>
  <c r="E266" i="56"/>
  <c r="F266" i="56"/>
  <c r="L266" i="56"/>
  <c r="L305" i="56"/>
  <c r="L304" i="56"/>
  <c r="L303" i="56"/>
  <c r="L302" i="56"/>
  <c r="L299" i="56"/>
  <c r="L298" i="56"/>
  <c r="L297" i="56"/>
  <c r="L296" i="56"/>
  <c r="L295" i="56"/>
  <c r="L294" i="56"/>
  <c r="L293" i="56"/>
  <c r="L292" i="56"/>
  <c r="L291" i="56"/>
  <c r="L290" i="56"/>
  <c r="L287" i="56"/>
  <c r="L286" i="56"/>
  <c r="L285" i="56"/>
  <c r="L284" i="56"/>
  <c r="L283" i="56"/>
  <c r="L282" i="56"/>
  <c r="L281" i="56"/>
  <c r="L280" i="56"/>
  <c r="L279" i="56"/>
  <c r="L278" i="56"/>
  <c r="L277" i="56"/>
  <c r="L276" i="56"/>
  <c r="L275" i="56"/>
  <c r="L274" i="56"/>
  <c r="L273" i="56"/>
  <c r="L272" i="56"/>
  <c r="L271" i="56"/>
  <c r="L270" i="56"/>
  <c r="L269" i="56"/>
  <c r="B266" i="56" l="1"/>
  <c r="L268" i="56"/>
  <c r="L267" i="56"/>
  <c r="L259" i="56"/>
  <c r="L258" i="56"/>
  <c r="L257" i="56"/>
  <c r="L256" i="56"/>
  <c r="L255" i="56"/>
  <c r="L254" i="56"/>
  <c r="L253" i="56"/>
  <c r="L252" i="56"/>
  <c r="L251" i="56"/>
  <c r="L250" i="56"/>
  <c r="L249" i="56"/>
  <c r="L248" i="56"/>
  <c r="L247" i="56"/>
  <c r="L246" i="56"/>
  <c r="L245" i="56"/>
  <c r="L244" i="56"/>
  <c r="L243" i="56"/>
  <c r="L242" i="56"/>
  <c r="L241" i="56"/>
  <c r="L240" i="56"/>
  <c r="L239" i="56"/>
  <c r="L238" i="56"/>
  <c r="L237" i="56"/>
  <c r="L236" i="56"/>
  <c r="L235" i="56"/>
  <c r="L234" i="56"/>
  <c r="L233" i="56"/>
  <c r="L232" i="56"/>
  <c r="L231" i="56"/>
  <c r="L230" i="56"/>
  <c r="L224" i="56"/>
  <c r="L223" i="56"/>
  <c r="L222" i="56"/>
  <c r="L221" i="56"/>
  <c r="L220" i="56"/>
  <c r="L219" i="56"/>
  <c r="L218" i="56"/>
  <c r="L217" i="56"/>
  <c r="L216" i="56"/>
  <c r="L215" i="56"/>
  <c r="L212" i="56"/>
  <c r="L211" i="56"/>
  <c r="L210" i="56"/>
  <c r="L209" i="56"/>
  <c r="L208" i="56"/>
  <c r="L207" i="56"/>
  <c r="L206" i="56"/>
  <c r="L205" i="56"/>
  <c r="L203" i="56" l="1"/>
  <c r="L202" i="56"/>
  <c r="L201" i="56"/>
  <c r="L200" i="56"/>
  <c r="L199" i="56"/>
  <c r="L198" i="56"/>
  <c r="L197" i="56"/>
  <c r="L183" i="56"/>
  <c r="L196" i="56"/>
  <c r="L195" i="56"/>
  <c r="L194" i="56"/>
  <c r="L193" i="56"/>
  <c r="L192" i="56"/>
  <c r="L191" i="56"/>
  <c r="L190" i="56"/>
  <c r="L189" i="56"/>
  <c r="L188" i="56"/>
  <c r="L187" i="56"/>
  <c r="L186" i="56"/>
  <c r="L185" i="56"/>
  <c r="L184" i="56"/>
  <c r="L180" i="56" l="1"/>
  <c r="L179" i="56"/>
  <c r="L178" i="56"/>
  <c r="L177" i="56"/>
  <c r="L176" i="56"/>
  <c r="L175" i="56"/>
  <c r="C152" i="56"/>
  <c r="D152" i="56"/>
  <c r="E152" i="56"/>
  <c r="F152" i="56"/>
  <c r="L152" i="56"/>
  <c r="L149" i="56"/>
  <c r="L150" i="56"/>
  <c r="C151" i="56"/>
  <c r="D151" i="56"/>
  <c r="E151" i="56"/>
  <c r="F151" i="56"/>
  <c r="L151" i="56"/>
  <c r="C149" i="56"/>
  <c r="D149" i="56"/>
  <c r="E149" i="56"/>
  <c r="F149" i="56"/>
  <c r="C148" i="56"/>
  <c r="D148" i="56"/>
  <c r="E148" i="56"/>
  <c r="F148" i="56"/>
  <c r="L148" i="56"/>
  <c r="C150" i="56"/>
  <c r="D150" i="56"/>
  <c r="E150" i="56"/>
  <c r="F150" i="56"/>
  <c r="B152" i="56" l="1"/>
  <c r="B148" i="56"/>
  <c r="B149" i="56"/>
  <c r="B151" i="56"/>
  <c r="B150" i="56"/>
  <c r="L113" i="56"/>
  <c r="L114" i="56"/>
  <c r="L115" i="56"/>
  <c r="L116" i="56"/>
  <c r="L109" i="56"/>
  <c r="L110" i="56"/>
  <c r="L111" i="56"/>
  <c r="L112" i="56"/>
  <c r="L95" i="56"/>
  <c r="L96" i="56"/>
  <c r="C65" i="56"/>
  <c r="D65" i="56"/>
  <c r="E65" i="56"/>
  <c r="F65" i="56"/>
  <c r="L65" i="56"/>
  <c r="K415" i="56"/>
  <c r="K414" i="56"/>
  <c r="K413" i="56"/>
  <c r="K412" i="56"/>
  <c r="K411" i="56"/>
  <c r="K410" i="56"/>
  <c r="K409" i="56"/>
  <c r="K408" i="56"/>
  <c r="K407" i="56"/>
  <c r="K406" i="56"/>
  <c r="K405" i="56"/>
  <c r="K404" i="56"/>
  <c r="K403" i="56"/>
  <c r="K402" i="56"/>
  <c r="K401" i="56"/>
  <c r="K400" i="56"/>
  <c r="K399" i="56"/>
  <c r="K398" i="56"/>
  <c r="K397" i="56"/>
  <c r="K396" i="56"/>
  <c r="K395" i="56"/>
  <c r="K394" i="56"/>
  <c r="K393" i="56"/>
  <c r="K392" i="56"/>
  <c r="K391" i="56"/>
  <c r="K390" i="56"/>
  <c r="K389" i="56"/>
  <c r="K388" i="56"/>
  <c r="K387" i="56"/>
  <c r="K386" i="56"/>
  <c r="K385" i="56"/>
  <c r="K384" i="56"/>
  <c r="K383" i="56"/>
  <c r="K382" i="56"/>
  <c r="K381" i="56"/>
  <c r="K380" i="56"/>
  <c r="K379" i="56"/>
  <c r="K378" i="56"/>
  <c r="K377" i="56"/>
  <c r="K376" i="56"/>
  <c r="K375" i="56"/>
  <c r="K374" i="56"/>
  <c r="K373" i="56"/>
  <c r="K372" i="56"/>
  <c r="K371" i="56"/>
  <c r="K370" i="56"/>
  <c r="K369" i="56"/>
  <c r="K368" i="56"/>
  <c r="K367" i="56"/>
  <c r="K366" i="56"/>
  <c r="K365" i="56"/>
  <c r="K364" i="56"/>
  <c r="K363" i="56"/>
  <c r="K362" i="56"/>
  <c r="K361" i="56"/>
  <c r="K360" i="56"/>
  <c r="K359" i="56"/>
  <c r="K358" i="56"/>
  <c r="K357" i="56"/>
  <c r="K356" i="56"/>
  <c r="K355" i="56"/>
  <c r="K354" i="56"/>
  <c r="K353" i="56"/>
  <c r="K352" i="56"/>
  <c r="K351" i="56"/>
  <c r="K350" i="56"/>
  <c r="K349" i="56"/>
  <c r="K348" i="56"/>
  <c r="K347" i="56"/>
  <c r="K346" i="56"/>
  <c r="K345" i="56"/>
  <c r="K344" i="56"/>
  <c r="K343" i="56"/>
  <c r="K342" i="56"/>
  <c r="K341" i="56"/>
  <c r="K340" i="56"/>
  <c r="K339" i="56"/>
  <c r="K338" i="56"/>
  <c r="K337" i="56"/>
  <c r="K336" i="56"/>
  <c r="K335" i="56"/>
  <c r="K334" i="56"/>
  <c r="K333" i="56"/>
  <c r="K332" i="56"/>
  <c r="K331" i="56"/>
  <c r="K330" i="56"/>
  <c r="K329" i="56"/>
  <c r="K328" i="56"/>
  <c r="K327" i="56"/>
  <c r="K326" i="56"/>
  <c r="K325" i="56"/>
  <c r="K324" i="56"/>
  <c r="K323" i="56"/>
  <c r="K322" i="56"/>
  <c r="K321" i="56"/>
  <c r="K320" i="56"/>
  <c r="K319" i="56"/>
  <c r="K318" i="56"/>
  <c r="K317" i="56"/>
  <c r="K316" i="56"/>
  <c r="K315" i="56"/>
  <c r="K314" i="56"/>
  <c r="K313" i="56"/>
  <c r="K312" i="56"/>
  <c r="K311" i="56"/>
  <c r="K310" i="56"/>
  <c r="K309" i="56"/>
  <c r="K308" i="56"/>
  <c r="K307" i="56"/>
  <c r="K306" i="56"/>
  <c r="L301" i="56"/>
  <c r="L300" i="56"/>
  <c r="L289" i="56"/>
  <c r="L288" i="56"/>
  <c r="F415" i="56"/>
  <c r="F414" i="56"/>
  <c r="F413" i="56"/>
  <c r="F412" i="56"/>
  <c r="F411" i="56"/>
  <c r="F410" i="56"/>
  <c r="F409" i="56"/>
  <c r="F408" i="56"/>
  <c r="F407" i="56"/>
  <c r="F406" i="56"/>
  <c r="F405" i="56"/>
  <c r="F404" i="56"/>
  <c r="F403" i="56"/>
  <c r="F402" i="56"/>
  <c r="F401" i="56"/>
  <c r="F400" i="56"/>
  <c r="F399" i="56"/>
  <c r="F398" i="56"/>
  <c r="F397" i="56"/>
  <c r="F396" i="56"/>
  <c r="F395" i="56"/>
  <c r="F394" i="56"/>
  <c r="F393" i="56"/>
  <c r="F392" i="56"/>
  <c r="F391" i="56"/>
  <c r="F390" i="56"/>
  <c r="F389" i="56"/>
  <c r="F388" i="56"/>
  <c r="F387" i="56"/>
  <c r="F386" i="56"/>
  <c r="F385" i="56"/>
  <c r="F384" i="56"/>
  <c r="F383" i="56"/>
  <c r="F382" i="56"/>
  <c r="F381" i="56"/>
  <c r="F380" i="56"/>
  <c r="F379" i="56"/>
  <c r="F378" i="56"/>
  <c r="F377" i="56"/>
  <c r="F376" i="56"/>
  <c r="F375" i="56"/>
  <c r="F374" i="56"/>
  <c r="F373" i="56"/>
  <c r="F372" i="56"/>
  <c r="F371" i="56"/>
  <c r="F370" i="56"/>
  <c r="F369" i="56"/>
  <c r="F368" i="56"/>
  <c r="F367" i="56"/>
  <c r="F366" i="56"/>
  <c r="F365" i="56"/>
  <c r="F364" i="56"/>
  <c r="F363" i="56"/>
  <c r="F362" i="56"/>
  <c r="F361" i="56"/>
  <c r="F360" i="56"/>
  <c r="F359" i="56"/>
  <c r="F358" i="56"/>
  <c r="F357" i="56"/>
  <c r="F356" i="56"/>
  <c r="F355" i="56"/>
  <c r="F354" i="56"/>
  <c r="F353" i="56"/>
  <c r="F352" i="56"/>
  <c r="F351" i="56"/>
  <c r="F350" i="56"/>
  <c r="F349" i="56"/>
  <c r="F348" i="56"/>
  <c r="F347" i="56"/>
  <c r="F346" i="56"/>
  <c r="F345" i="56"/>
  <c r="F344" i="56"/>
  <c r="F343" i="56"/>
  <c r="F342" i="56"/>
  <c r="F341" i="56"/>
  <c r="F340" i="56"/>
  <c r="F339" i="56"/>
  <c r="F338" i="56"/>
  <c r="F337" i="56"/>
  <c r="F336" i="56"/>
  <c r="F335" i="56"/>
  <c r="F334" i="56"/>
  <c r="F333" i="56"/>
  <c r="F332" i="56"/>
  <c r="F331" i="56"/>
  <c r="F330" i="56"/>
  <c r="F329" i="56"/>
  <c r="F328" i="56"/>
  <c r="F327" i="56"/>
  <c r="F326" i="56"/>
  <c r="F325" i="56"/>
  <c r="F324" i="56"/>
  <c r="F323" i="56"/>
  <c r="F322" i="56"/>
  <c r="F321" i="56"/>
  <c r="F320" i="56"/>
  <c r="F319" i="56"/>
  <c r="F318" i="56"/>
  <c r="F317" i="56"/>
  <c r="F316" i="56"/>
  <c r="F315" i="56"/>
  <c r="F314" i="56"/>
  <c r="F313" i="56"/>
  <c r="F312" i="56"/>
  <c r="F311" i="56"/>
  <c r="F310" i="56"/>
  <c r="F309" i="56"/>
  <c r="F308" i="56"/>
  <c r="F307" i="56"/>
  <c r="F306" i="56"/>
  <c r="F305" i="56"/>
  <c r="F304" i="56"/>
  <c r="F303" i="56"/>
  <c r="F302" i="56"/>
  <c r="F301" i="56"/>
  <c r="F300" i="56"/>
  <c r="F299" i="56"/>
  <c r="F298" i="56"/>
  <c r="F297" i="56"/>
  <c r="F296" i="56"/>
  <c r="F295" i="56"/>
  <c r="F294" i="56"/>
  <c r="F293" i="56"/>
  <c r="F292" i="56"/>
  <c r="F291" i="56"/>
  <c r="F290" i="56"/>
  <c r="F289" i="56"/>
  <c r="F288" i="56"/>
  <c r="F287" i="56"/>
  <c r="F286" i="56"/>
  <c r="F285" i="56"/>
  <c r="F284" i="56"/>
  <c r="F283" i="56"/>
  <c r="F282" i="56"/>
  <c r="F281" i="56"/>
  <c r="F280" i="56"/>
  <c r="F279" i="56"/>
  <c r="F278" i="56"/>
  <c r="F277" i="56"/>
  <c r="F276" i="56"/>
  <c r="F275" i="56"/>
  <c r="F274" i="56"/>
  <c r="E415" i="56"/>
  <c r="E414" i="56"/>
  <c r="E413" i="56"/>
  <c r="E412" i="56"/>
  <c r="E411" i="56"/>
  <c r="E410" i="56"/>
  <c r="E409" i="56"/>
  <c r="E408" i="56"/>
  <c r="E407" i="56"/>
  <c r="E406" i="56"/>
  <c r="E405" i="56"/>
  <c r="E404" i="56"/>
  <c r="E403" i="56"/>
  <c r="E402" i="56"/>
  <c r="E401" i="56"/>
  <c r="E400" i="56"/>
  <c r="E399" i="56"/>
  <c r="E398" i="56"/>
  <c r="E397" i="56"/>
  <c r="E396" i="56"/>
  <c r="E395" i="56"/>
  <c r="E394" i="56"/>
  <c r="E393" i="56"/>
  <c r="E392" i="56"/>
  <c r="E391" i="56"/>
  <c r="E390" i="56"/>
  <c r="E389" i="56"/>
  <c r="E388" i="56"/>
  <c r="E387" i="56"/>
  <c r="E386" i="56"/>
  <c r="E385" i="56"/>
  <c r="E384" i="56"/>
  <c r="E383" i="56"/>
  <c r="E382" i="56"/>
  <c r="E381" i="56"/>
  <c r="E380" i="56"/>
  <c r="E379" i="56"/>
  <c r="E378" i="56"/>
  <c r="E377" i="56"/>
  <c r="E376" i="56"/>
  <c r="E375" i="56"/>
  <c r="E374" i="56"/>
  <c r="E373" i="56"/>
  <c r="E372" i="56"/>
  <c r="E371" i="56"/>
  <c r="E370" i="56"/>
  <c r="E369" i="56"/>
  <c r="E368" i="56"/>
  <c r="E367" i="56"/>
  <c r="E366" i="56"/>
  <c r="E365" i="56"/>
  <c r="E364" i="56"/>
  <c r="E363" i="56"/>
  <c r="E362" i="56"/>
  <c r="E361" i="56"/>
  <c r="E360" i="56"/>
  <c r="E359" i="56"/>
  <c r="E358" i="56"/>
  <c r="E357" i="56"/>
  <c r="E356" i="56"/>
  <c r="E355" i="56"/>
  <c r="E354" i="56"/>
  <c r="E353" i="56"/>
  <c r="E352" i="56"/>
  <c r="E351" i="56"/>
  <c r="E350" i="56"/>
  <c r="E349" i="56"/>
  <c r="E348" i="56"/>
  <c r="E347" i="56"/>
  <c r="E346" i="56"/>
  <c r="E345" i="56"/>
  <c r="E344" i="56"/>
  <c r="E343" i="56"/>
  <c r="E342" i="56"/>
  <c r="E341" i="56"/>
  <c r="E340" i="56"/>
  <c r="E339" i="56"/>
  <c r="E338" i="56"/>
  <c r="E337" i="56"/>
  <c r="E336" i="56"/>
  <c r="E335" i="56"/>
  <c r="E334" i="56"/>
  <c r="E333" i="56"/>
  <c r="E332" i="56"/>
  <c r="E331" i="56"/>
  <c r="E330" i="56"/>
  <c r="E329" i="56"/>
  <c r="E328" i="56"/>
  <c r="E327" i="56"/>
  <c r="E326" i="56"/>
  <c r="E325" i="56"/>
  <c r="E324" i="56"/>
  <c r="E323" i="56"/>
  <c r="E322" i="56"/>
  <c r="E321" i="56"/>
  <c r="E320" i="56"/>
  <c r="E319" i="56"/>
  <c r="E318" i="56"/>
  <c r="E317" i="56"/>
  <c r="E316" i="56"/>
  <c r="E315" i="56"/>
  <c r="E314" i="56"/>
  <c r="E313" i="56"/>
  <c r="E312" i="56"/>
  <c r="E311" i="56"/>
  <c r="E310" i="56"/>
  <c r="E309" i="56"/>
  <c r="E308" i="56"/>
  <c r="E307" i="56"/>
  <c r="E306" i="56"/>
  <c r="E305" i="56"/>
  <c r="E304" i="56"/>
  <c r="E303" i="56"/>
  <c r="E302" i="56"/>
  <c r="E301" i="56"/>
  <c r="E300" i="56"/>
  <c r="E299" i="56"/>
  <c r="E298" i="56"/>
  <c r="E297" i="56"/>
  <c r="E296" i="56"/>
  <c r="E295" i="56"/>
  <c r="E294" i="56"/>
  <c r="E293" i="56"/>
  <c r="E292" i="56"/>
  <c r="E291" i="56"/>
  <c r="E290" i="56"/>
  <c r="E289" i="56"/>
  <c r="E288" i="56"/>
  <c r="E287" i="56"/>
  <c r="E286" i="56"/>
  <c r="E285" i="56"/>
  <c r="E284" i="56"/>
  <c r="E283" i="56"/>
  <c r="E282" i="56"/>
  <c r="E281" i="56"/>
  <c r="E280" i="56"/>
  <c r="E279" i="56"/>
  <c r="E278" i="56"/>
  <c r="E277" i="56"/>
  <c r="E276" i="56"/>
  <c r="E275" i="56"/>
  <c r="E274" i="56"/>
  <c r="D415" i="56"/>
  <c r="D414" i="56"/>
  <c r="D413" i="56"/>
  <c r="D412" i="56"/>
  <c r="D411" i="56"/>
  <c r="D410" i="56"/>
  <c r="D409" i="56"/>
  <c r="D408" i="56"/>
  <c r="D407" i="56"/>
  <c r="D406" i="56"/>
  <c r="D405" i="56"/>
  <c r="D404" i="56"/>
  <c r="D403" i="56"/>
  <c r="D402" i="56"/>
  <c r="D401" i="56"/>
  <c r="D400" i="56"/>
  <c r="D399" i="56"/>
  <c r="D398" i="56"/>
  <c r="D397" i="56"/>
  <c r="D396" i="56"/>
  <c r="D395" i="56"/>
  <c r="D394" i="56"/>
  <c r="D393" i="56"/>
  <c r="D392" i="56"/>
  <c r="D391" i="56"/>
  <c r="D390" i="56"/>
  <c r="D389" i="56"/>
  <c r="D388" i="56"/>
  <c r="D387" i="56"/>
  <c r="D386" i="56"/>
  <c r="D385" i="56"/>
  <c r="D384" i="56"/>
  <c r="D383" i="56"/>
  <c r="D382" i="56"/>
  <c r="D381" i="56"/>
  <c r="D380" i="56"/>
  <c r="D379" i="56"/>
  <c r="D378" i="56"/>
  <c r="D377" i="56"/>
  <c r="D376" i="56"/>
  <c r="D375" i="56"/>
  <c r="D374" i="56"/>
  <c r="D373" i="56"/>
  <c r="D372" i="56"/>
  <c r="D371" i="56"/>
  <c r="D370" i="56"/>
  <c r="D369" i="56"/>
  <c r="D368" i="56"/>
  <c r="D367" i="56"/>
  <c r="D366" i="56"/>
  <c r="D365" i="56"/>
  <c r="D364" i="56"/>
  <c r="D363" i="56"/>
  <c r="D362" i="56"/>
  <c r="D361" i="56"/>
  <c r="D360" i="56"/>
  <c r="D359" i="56"/>
  <c r="D358" i="56"/>
  <c r="D357" i="56"/>
  <c r="D356" i="56"/>
  <c r="D355" i="56"/>
  <c r="D354" i="56"/>
  <c r="D353" i="56"/>
  <c r="D352" i="56"/>
  <c r="D351" i="56"/>
  <c r="D350" i="56"/>
  <c r="D349" i="56"/>
  <c r="D348" i="56"/>
  <c r="D347" i="56"/>
  <c r="D346" i="56"/>
  <c r="D345" i="56"/>
  <c r="D344" i="56"/>
  <c r="D343" i="56"/>
  <c r="D342" i="56"/>
  <c r="D341" i="56"/>
  <c r="D340" i="56"/>
  <c r="D339" i="56"/>
  <c r="D338" i="56"/>
  <c r="D337" i="56"/>
  <c r="D336" i="56"/>
  <c r="D335" i="56"/>
  <c r="D334" i="56"/>
  <c r="D333" i="56"/>
  <c r="D332" i="56"/>
  <c r="D331" i="56"/>
  <c r="D330" i="56"/>
  <c r="D329" i="56"/>
  <c r="D328" i="56"/>
  <c r="D327" i="56"/>
  <c r="D326" i="56"/>
  <c r="D325" i="56"/>
  <c r="D324" i="56"/>
  <c r="D323" i="56"/>
  <c r="D322" i="56"/>
  <c r="D321" i="56"/>
  <c r="D320" i="56"/>
  <c r="D319" i="56"/>
  <c r="D318" i="56"/>
  <c r="D317" i="56"/>
  <c r="D316" i="56"/>
  <c r="D315" i="56"/>
  <c r="D314" i="56"/>
  <c r="D313" i="56"/>
  <c r="D312" i="56"/>
  <c r="D311" i="56"/>
  <c r="D310" i="56"/>
  <c r="D309" i="56"/>
  <c r="D308" i="56"/>
  <c r="D307" i="56"/>
  <c r="D306" i="56"/>
  <c r="D305" i="56"/>
  <c r="D304" i="56"/>
  <c r="D303" i="56"/>
  <c r="D302" i="56"/>
  <c r="D301" i="56"/>
  <c r="D300" i="56"/>
  <c r="D299" i="56"/>
  <c r="D298" i="56"/>
  <c r="D297" i="56"/>
  <c r="D296" i="56"/>
  <c r="D295" i="56"/>
  <c r="D294" i="56"/>
  <c r="D293" i="56"/>
  <c r="D292" i="56"/>
  <c r="D291" i="56"/>
  <c r="D290" i="56"/>
  <c r="D289" i="56"/>
  <c r="D288" i="56"/>
  <c r="D287" i="56"/>
  <c r="D286" i="56"/>
  <c r="D285" i="56"/>
  <c r="D284" i="56"/>
  <c r="D283" i="56"/>
  <c r="D282" i="56"/>
  <c r="D281" i="56"/>
  <c r="D280" i="56"/>
  <c r="D279" i="56"/>
  <c r="D278" i="56"/>
  <c r="D277" i="56"/>
  <c r="D276" i="56"/>
  <c r="D275" i="56"/>
  <c r="D274" i="56"/>
  <c r="C415" i="56"/>
  <c r="C414" i="56"/>
  <c r="C413" i="56"/>
  <c r="C412" i="56"/>
  <c r="C411" i="56"/>
  <c r="C410" i="56"/>
  <c r="C409" i="56"/>
  <c r="C408" i="56"/>
  <c r="C407" i="56"/>
  <c r="C406" i="56"/>
  <c r="C405" i="56"/>
  <c r="C404" i="56"/>
  <c r="C403" i="56"/>
  <c r="C402" i="56"/>
  <c r="C401" i="56"/>
  <c r="C400" i="56"/>
  <c r="C399" i="56"/>
  <c r="C398" i="56"/>
  <c r="C397" i="56"/>
  <c r="C396" i="56"/>
  <c r="C395" i="56"/>
  <c r="C394" i="56"/>
  <c r="C393" i="56"/>
  <c r="C392" i="56"/>
  <c r="C391" i="56"/>
  <c r="C390" i="56"/>
  <c r="C389" i="56"/>
  <c r="C388" i="56"/>
  <c r="C387" i="56"/>
  <c r="C386" i="56"/>
  <c r="C385" i="56"/>
  <c r="C384" i="56"/>
  <c r="C383" i="56"/>
  <c r="C382" i="56"/>
  <c r="C381" i="56"/>
  <c r="C380" i="56"/>
  <c r="C379" i="56"/>
  <c r="C378" i="56"/>
  <c r="C377" i="56"/>
  <c r="C376" i="56"/>
  <c r="C375" i="56"/>
  <c r="C374" i="56"/>
  <c r="C373" i="56"/>
  <c r="C372" i="56"/>
  <c r="C371" i="56"/>
  <c r="C370" i="56"/>
  <c r="C369" i="56"/>
  <c r="C368" i="56"/>
  <c r="C367" i="56"/>
  <c r="C366" i="56"/>
  <c r="C365" i="56"/>
  <c r="C364" i="56"/>
  <c r="C363" i="56"/>
  <c r="C362" i="56"/>
  <c r="C361" i="56"/>
  <c r="C360" i="56"/>
  <c r="C359" i="56"/>
  <c r="C358" i="56"/>
  <c r="C357" i="56"/>
  <c r="C356" i="56"/>
  <c r="C355" i="56"/>
  <c r="C354" i="56"/>
  <c r="C353" i="56"/>
  <c r="C352" i="56"/>
  <c r="C351" i="56"/>
  <c r="C350" i="56"/>
  <c r="C349" i="56"/>
  <c r="C348" i="56"/>
  <c r="C347" i="56"/>
  <c r="C346" i="56"/>
  <c r="C345" i="56"/>
  <c r="C344" i="56"/>
  <c r="C343" i="56"/>
  <c r="C342" i="56"/>
  <c r="C341" i="56"/>
  <c r="C340" i="56"/>
  <c r="C339" i="56"/>
  <c r="C338" i="56"/>
  <c r="C337" i="56"/>
  <c r="C336" i="56"/>
  <c r="C335" i="56"/>
  <c r="C334" i="56"/>
  <c r="C333" i="56"/>
  <c r="C332" i="56"/>
  <c r="C331" i="56"/>
  <c r="C330" i="56"/>
  <c r="C329" i="56"/>
  <c r="C328" i="56"/>
  <c r="C327" i="56"/>
  <c r="C326" i="56"/>
  <c r="C325" i="56"/>
  <c r="C324" i="56"/>
  <c r="C323" i="56"/>
  <c r="C322" i="56"/>
  <c r="C321" i="56"/>
  <c r="C320" i="56"/>
  <c r="C319" i="56"/>
  <c r="C318" i="56"/>
  <c r="C317" i="56"/>
  <c r="C316" i="56"/>
  <c r="C315" i="56"/>
  <c r="C314" i="56"/>
  <c r="C313" i="56"/>
  <c r="C312" i="56"/>
  <c r="C311" i="56"/>
  <c r="C310" i="56"/>
  <c r="C309" i="56"/>
  <c r="C308" i="56"/>
  <c r="C307" i="56"/>
  <c r="C306" i="56"/>
  <c r="C305" i="56"/>
  <c r="C304" i="56"/>
  <c r="C303" i="56"/>
  <c r="C302" i="56"/>
  <c r="C301" i="56"/>
  <c r="C300" i="56"/>
  <c r="C299" i="56"/>
  <c r="C298" i="56"/>
  <c r="C297" i="56"/>
  <c r="C296" i="56"/>
  <c r="C295" i="56"/>
  <c r="C294" i="56"/>
  <c r="C293" i="56"/>
  <c r="C292" i="56"/>
  <c r="C291" i="56"/>
  <c r="C290" i="56"/>
  <c r="C289" i="56"/>
  <c r="C288" i="56"/>
  <c r="C287" i="56"/>
  <c r="C286" i="56"/>
  <c r="C285" i="56"/>
  <c r="C284" i="56"/>
  <c r="C283" i="56"/>
  <c r="C282" i="56"/>
  <c r="C281" i="56"/>
  <c r="C280" i="56"/>
  <c r="C279" i="56"/>
  <c r="C278" i="56"/>
  <c r="C277" i="56"/>
  <c r="C276" i="56"/>
  <c r="C275" i="56"/>
  <c r="C274" i="56"/>
  <c r="B415" i="56"/>
  <c r="B414" i="56"/>
  <c r="B413" i="56"/>
  <c r="B412" i="56"/>
  <c r="B411" i="56"/>
  <c r="B410" i="56"/>
  <c r="B409" i="56"/>
  <c r="B408" i="56"/>
  <c r="B407" i="56"/>
  <c r="B406" i="56"/>
  <c r="B405" i="56"/>
  <c r="B404" i="56"/>
  <c r="B403" i="56"/>
  <c r="B402" i="56"/>
  <c r="B401" i="56"/>
  <c r="B400" i="56"/>
  <c r="B399" i="56"/>
  <c r="B398" i="56"/>
  <c r="B397" i="56"/>
  <c r="B396" i="56"/>
  <c r="B395" i="56"/>
  <c r="B394" i="56"/>
  <c r="B393" i="56"/>
  <c r="B392" i="56"/>
  <c r="B391" i="56"/>
  <c r="B390" i="56"/>
  <c r="B389" i="56"/>
  <c r="B388" i="56"/>
  <c r="B387" i="56"/>
  <c r="B386" i="56"/>
  <c r="B385" i="56"/>
  <c r="B384" i="56"/>
  <c r="B383" i="56"/>
  <c r="B382" i="56"/>
  <c r="B381" i="56"/>
  <c r="B380" i="56"/>
  <c r="B379" i="56"/>
  <c r="B378" i="56"/>
  <c r="B377" i="56"/>
  <c r="B376" i="56"/>
  <c r="B375" i="56"/>
  <c r="B374" i="56"/>
  <c r="B373" i="56"/>
  <c r="B372" i="56"/>
  <c r="B371" i="56"/>
  <c r="B370" i="56"/>
  <c r="B369" i="56"/>
  <c r="B368" i="56"/>
  <c r="B367" i="56"/>
  <c r="B366" i="56"/>
  <c r="B365" i="56"/>
  <c r="B364" i="56"/>
  <c r="B363" i="56"/>
  <c r="B362" i="56"/>
  <c r="B361" i="56"/>
  <c r="B360" i="56"/>
  <c r="B359" i="56"/>
  <c r="B358" i="56"/>
  <c r="B357" i="56"/>
  <c r="B356" i="56"/>
  <c r="B355" i="56"/>
  <c r="B354" i="56"/>
  <c r="B353" i="56"/>
  <c r="B352" i="56"/>
  <c r="B351" i="56"/>
  <c r="B350" i="56"/>
  <c r="B349" i="56"/>
  <c r="B348" i="56"/>
  <c r="B347" i="56"/>
  <c r="B346" i="56"/>
  <c r="B345" i="56"/>
  <c r="B344" i="56"/>
  <c r="B343" i="56"/>
  <c r="B342" i="56"/>
  <c r="B341" i="56"/>
  <c r="B340" i="56"/>
  <c r="B339" i="56"/>
  <c r="B338" i="56"/>
  <c r="B337" i="56"/>
  <c r="B336" i="56"/>
  <c r="B335" i="56"/>
  <c r="B334" i="56"/>
  <c r="B333" i="56"/>
  <c r="B332" i="56"/>
  <c r="B331" i="56"/>
  <c r="B330" i="56"/>
  <c r="B329" i="56"/>
  <c r="B328" i="56"/>
  <c r="B327" i="56"/>
  <c r="B326" i="56"/>
  <c r="B325" i="56"/>
  <c r="B324" i="56"/>
  <c r="B323" i="56"/>
  <c r="B322" i="56"/>
  <c r="B321" i="56"/>
  <c r="B320" i="56"/>
  <c r="B319" i="56"/>
  <c r="B318" i="56"/>
  <c r="B317" i="56"/>
  <c r="B316" i="56"/>
  <c r="B315" i="56"/>
  <c r="B314" i="56"/>
  <c r="B313" i="56"/>
  <c r="B312" i="56"/>
  <c r="B311" i="56"/>
  <c r="B310" i="56"/>
  <c r="B309" i="56"/>
  <c r="B308" i="56"/>
  <c r="B307" i="56"/>
  <c r="B306" i="56"/>
  <c r="C207" i="56"/>
  <c r="C208" i="56"/>
  <c r="C209" i="56"/>
  <c r="C210" i="56"/>
  <c r="C211" i="56"/>
  <c r="C212" i="56"/>
  <c r="C213" i="56"/>
  <c r="C214" i="56"/>
  <c r="C215" i="56"/>
  <c r="C216" i="56"/>
  <c r="C217" i="56"/>
  <c r="C218" i="56"/>
  <c r="C219" i="56"/>
  <c r="C220" i="56"/>
  <c r="C221" i="56"/>
  <c r="C222" i="56"/>
  <c r="C223" i="56"/>
  <c r="C224" i="56"/>
  <c r="C225" i="56"/>
  <c r="C226" i="56"/>
  <c r="C227" i="56"/>
  <c r="C228" i="56"/>
  <c r="C229" i="56"/>
  <c r="C230" i="56"/>
  <c r="C231" i="56"/>
  <c r="C232" i="56"/>
  <c r="C233" i="56"/>
  <c r="C234" i="56"/>
  <c r="C235" i="56"/>
  <c r="C236" i="56"/>
  <c r="C237" i="56"/>
  <c r="C238" i="56"/>
  <c r="C239" i="56"/>
  <c r="C240" i="56"/>
  <c r="C241" i="56"/>
  <c r="C242" i="56"/>
  <c r="C243" i="56"/>
  <c r="C244" i="56"/>
  <c r="C245" i="56"/>
  <c r="C246" i="56"/>
  <c r="C247" i="56"/>
  <c r="C248" i="56"/>
  <c r="C249" i="56"/>
  <c r="C250" i="56"/>
  <c r="C251" i="56"/>
  <c r="C252" i="56"/>
  <c r="C253" i="56"/>
  <c r="C254" i="56"/>
  <c r="C255" i="56"/>
  <c r="C256" i="56"/>
  <c r="C257" i="56"/>
  <c r="C258" i="56"/>
  <c r="C259" i="56"/>
  <c r="C260" i="56"/>
  <c r="C261" i="56"/>
  <c r="C262" i="56"/>
  <c r="C263" i="56"/>
  <c r="C264" i="56"/>
  <c r="C265" i="56"/>
  <c r="C267" i="56"/>
  <c r="C268" i="56"/>
  <c r="C269" i="56"/>
  <c r="C270" i="56"/>
  <c r="C271" i="56"/>
  <c r="C272" i="56"/>
  <c r="D207" i="56"/>
  <c r="D208" i="56"/>
  <c r="D209" i="56"/>
  <c r="D210" i="56"/>
  <c r="D211" i="56"/>
  <c r="D212" i="56"/>
  <c r="D213" i="56"/>
  <c r="D214" i="56"/>
  <c r="D215" i="56"/>
  <c r="D216" i="56"/>
  <c r="D217" i="56"/>
  <c r="D218" i="56"/>
  <c r="D219" i="56"/>
  <c r="D220" i="56"/>
  <c r="D221" i="56"/>
  <c r="D222" i="56"/>
  <c r="D223" i="56"/>
  <c r="D224" i="56"/>
  <c r="D225" i="56"/>
  <c r="D226" i="56"/>
  <c r="D227" i="56"/>
  <c r="D228" i="56"/>
  <c r="D229" i="56"/>
  <c r="D230" i="56"/>
  <c r="D231" i="56"/>
  <c r="D232" i="56"/>
  <c r="D233" i="56"/>
  <c r="D234" i="56"/>
  <c r="D235" i="56"/>
  <c r="D236" i="56"/>
  <c r="D237" i="56"/>
  <c r="D238" i="56"/>
  <c r="D239" i="56"/>
  <c r="D240" i="56"/>
  <c r="D241" i="56"/>
  <c r="D242" i="56"/>
  <c r="D243" i="56"/>
  <c r="D244" i="56"/>
  <c r="D245" i="56"/>
  <c r="D246" i="56"/>
  <c r="D247" i="56"/>
  <c r="D248" i="56"/>
  <c r="D249" i="56"/>
  <c r="D250" i="56"/>
  <c r="D251" i="56"/>
  <c r="D252" i="56"/>
  <c r="D253" i="56"/>
  <c r="D254" i="56"/>
  <c r="D255" i="56"/>
  <c r="D256" i="56"/>
  <c r="D257" i="56"/>
  <c r="D258" i="56"/>
  <c r="D259" i="56"/>
  <c r="D260" i="56"/>
  <c r="D261" i="56"/>
  <c r="D262" i="56"/>
  <c r="D263" i="56"/>
  <c r="D264" i="56"/>
  <c r="D265" i="56"/>
  <c r="D267" i="56"/>
  <c r="D268" i="56"/>
  <c r="D269" i="56"/>
  <c r="D270" i="56"/>
  <c r="D271" i="56"/>
  <c r="D272" i="56"/>
  <c r="E207" i="56"/>
  <c r="E208" i="56"/>
  <c r="E209" i="56"/>
  <c r="E210" i="56"/>
  <c r="E211" i="56"/>
  <c r="E212" i="56"/>
  <c r="E213" i="56"/>
  <c r="E214" i="56"/>
  <c r="E215" i="56"/>
  <c r="E216" i="56"/>
  <c r="E217" i="56"/>
  <c r="E218" i="56"/>
  <c r="E219" i="56"/>
  <c r="E220" i="56"/>
  <c r="E221" i="56"/>
  <c r="E222" i="56"/>
  <c r="E223" i="56"/>
  <c r="E224" i="56"/>
  <c r="E225" i="56"/>
  <c r="E226" i="56"/>
  <c r="E227" i="56"/>
  <c r="E228" i="56"/>
  <c r="E229" i="56"/>
  <c r="E230" i="56"/>
  <c r="E231" i="56"/>
  <c r="E232" i="56"/>
  <c r="E233" i="56"/>
  <c r="E234" i="56"/>
  <c r="E235" i="56"/>
  <c r="E236" i="56"/>
  <c r="E237" i="56"/>
  <c r="E238" i="56"/>
  <c r="E239" i="56"/>
  <c r="E240" i="56"/>
  <c r="E241" i="56"/>
  <c r="E242" i="56"/>
  <c r="E243" i="56"/>
  <c r="E244" i="56"/>
  <c r="E245" i="56"/>
  <c r="E246" i="56"/>
  <c r="E247" i="56"/>
  <c r="E248" i="56"/>
  <c r="E249" i="56"/>
  <c r="E250" i="56"/>
  <c r="E251" i="56"/>
  <c r="E252" i="56"/>
  <c r="E253" i="56"/>
  <c r="E254" i="56"/>
  <c r="E255" i="56"/>
  <c r="E256" i="56"/>
  <c r="E257" i="56"/>
  <c r="E258" i="56"/>
  <c r="E259" i="56"/>
  <c r="E260" i="56"/>
  <c r="E261" i="56"/>
  <c r="E262" i="56"/>
  <c r="E263" i="56"/>
  <c r="E264" i="56"/>
  <c r="E265" i="56"/>
  <c r="E267" i="56"/>
  <c r="E268" i="56"/>
  <c r="E269" i="56"/>
  <c r="E270" i="56"/>
  <c r="E271" i="56"/>
  <c r="E272" i="56"/>
  <c r="F207" i="56"/>
  <c r="F208" i="56"/>
  <c r="F209" i="56"/>
  <c r="F210" i="56"/>
  <c r="F211" i="56"/>
  <c r="F212" i="56"/>
  <c r="F213" i="56"/>
  <c r="F214" i="56"/>
  <c r="F215" i="56"/>
  <c r="F216" i="56"/>
  <c r="F217" i="56"/>
  <c r="F218" i="56"/>
  <c r="F219" i="56"/>
  <c r="F220" i="56"/>
  <c r="F221" i="56"/>
  <c r="F222" i="56"/>
  <c r="F223" i="56"/>
  <c r="F224" i="56"/>
  <c r="F225" i="56"/>
  <c r="F226" i="56"/>
  <c r="F227" i="56"/>
  <c r="F228" i="56"/>
  <c r="F229" i="56"/>
  <c r="F230" i="56"/>
  <c r="F231" i="56"/>
  <c r="F232" i="56"/>
  <c r="F233" i="56"/>
  <c r="F234" i="56"/>
  <c r="F235" i="56"/>
  <c r="F236" i="56"/>
  <c r="F237" i="56"/>
  <c r="F238" i="56"/>
  <c r="F239" i="56"/>
  <c r="F240" i="56"/>
  <c r="F241" i="56"/>
  <c r="F242" i="56"/>
  <c r="F243" i="56"/>
  <c r="F244" i="56"/>
  <c r="F245" i="56"/>
  <c r="F246" i="56"/>
  <c r="F247" i="56"/>
  <c r="F248" i="56"/>
  <c r="F249" i="56"/>
  <c r="F250" i="56"/>
  <c r="F251" i="56"/>
  <c r="F252" i="56"/>
  <c r="F253" i="56"/>
  <c r="F254" i="56"/>
  <c r="F255" i="56"/>
  <c r="F256" i="56"/>
  <c r="F257" i="56"/>
  <c r="F258" i="56"/>
  <c r="F259" i="56"/>
  <c r="F260" i="56"/>
  <c r="F261" i="56"/>
  <c r="F262" i="56"/>
  <c r="F263" i="56"/>
  <c r="F264" i="56"/>
  <c r="F265" i="56"/>
  <c r="F267" i="56"/>
  <c r="F268" i="56"/>
  <c r="F269" i="56"/>
  <c r="F270" i="56"/>
  <c r="F271" i="56"/>
  <c r="F272" i="56"/>
  <c r="L260" i="56"/>
  <c r="L261" i="56"/>
  <c r="L262" i="56"/>
  <c r="L263" i="56"/>
  <c r="L264" i="56"/>
  <c r="L265" i="56"/>
  <c r="L213" i="56"/>
  <c r="L214" i="56"/>
  <c r="C118" i="56"/>
  <c r="D118" i="56"/>
  <c r="E118" i="56"/>
  <c r="F118" i="56"/>
  <c r="L118" i="56"/>
  <c r="B297" i="56" l="1"/>
  <c r="B65" i="56"/>
  <c r="B284" i="56"/>
  <c r="B288" i="56"/>
  <c r="B291" i="56"/>
  <c r="B280" i="56"/>
  <c r="B303" i="56"/>
  <c r="B301" i="56"/>
  <c r="B281" i="56"/>
  <c r="B286" i="56"/>
  <c r="B295" i="56"/>
  <c r="B290" i="56"/>
  <c r="B294" i="56"/>
  <c r="B299" i="56"/>
  <c r="B305" i="56"/>
  <c r="B285" i="56"/>
  <c r="B279" i="56"/>
  <c r="B283" i="56"/>
  <c r="B274" i="56"/>
  <c r="B276" i="56"/>
  <c r="B278" i="56"/>
  <c r="B282" i="56"/>
  <c r="B287" i="56"/>
  <c r="B289" i="56"/>
  <c r="B292" i="56"/>
  <c r="B275" i="56"/>
  <c r="B277" i="56"/>
  <c r="B293" i="56"/>
  <c r="B296" i="56"/>
  <c r="B298" i="56"/>
  <c r="B300" i="56"/>
  <c r="B304" i="56"/>
  <c r="B302" i="56"/>
  <c r="B118" i="56"/>
  <c r="B232" i="56"/>
  <c r="B224" i="56"/>
  <c r="B270" i="56"/>
  <c r="B268" i="56"/>
  <c r="B264" i="56"/>
  <c r="B260" i="56"/>
  <c r="B257" i="56"/>
  <c r="B250" i="56"/>
  <c r="B247" i="56"/>
  <c r="B243" i="56"/>
  <c r="B240" i="56"/>
  <c r="B236" i="56"/>
  <c r="B233" i="56"/>
  <c r="B227" i="56"/>
  <c r="B220" i="56"/>
  <c r="B218" i="56"/>
  <c r="B216" i="56"/>
  <c r="B214" i="56"/>
  <c r="B211" i="56"/>
  <c r="B207" i="56"/>
  <c r="B271" i="56"/>
  <c r="B265" i="56"/>
  <c r="B261" i="56"/>
  <c r="B258" i="56"/>
  <c r="B254" i="56"/>
  <c r="B251" i="56"/>
  <c r="B244" i="56"/>
  <c r="B241" i="56"/>
  <c r="B237" i="56"/>
  <c r="B234" i="56"/>
  <c r="B230" i="56"/>
  <c r="B228" i="56"/>
  <c r="B221" i="56"/>
  <c r="B212" i="56"/>
  <c r="B208" i="56"/>
  <c r="B272" i="56"/>
  <c r="B262" i="56"/>
  <c r="B259" i="56"/>
  <c r="B255" i="56"/>
  <c r="B252" i="56"/>
  <c r="B248" i="56"/>
  <c r="B245" i="56"/>
  <c r="B238" i="56"/>
  <c r="B235" i="56"/>
  <c r="B231" i="56"/>
  <c r="B229" i="56"/>
  <c r="B225" i="56"/>
  <c r="B222" i="56"/>
  <c r="B209" i="56"/>
  <c r="B269" i="56"/>
  <c r="B267" i="56"/>
  <c r="B263" i="56"/>
  <c r="B256" i="56"/>
  <c r="B253" i="56"/>
  <c r="B249" i="56"/>
  <c r="B246" i="56"/>
  <c r="B242" i="56"/>
  <c r="B239" i="56"/>
  <c r="B226" i="56"/>
  <c r="B223" i="56"/>
  <c r="B219" i="56"/>
  <c r="B217" i="56"/>
  <c r="B215" i="56"/>
  <c r="B213" i="56"/>
  <c r="B210" i="56"/>
  <c r="C96" i="56" l="1"/>
  <c r="C97" i="56"/>
  <c r="C98" i="56"/>
  <c r="C99" i="56"/>
  <c r="C100" i="56"/>
  <c r="C101" i="56"/>
  <c r="C102" i="56"/>
  <c r="C103" i="56"/>
  <c r="C104" i="56"/>
  <c r="C105" i="56"/>
  <c r="C106" i="56"/>
  <c r="C107" i="56"/>
  <c r="C108" i="56"/>
  <c r="C109" i="56"/>
  <c r="C110" i="56"/>
  <c r="C111" i="56"/>
  <c r="C112" i="56"/>
  <c r="C113" i="56"/>
  <c r="C114" i="56"/>
  <c r="C115" i="56"/>
  <c r="C116" i="56"/>
  <c r="C117" i="56"/>
  <c r="C119" i="56"/>
  <c r="C120" i="56"/>
  <c r="C121" i="56"/>
  <c r="C122" i="56"/>
  <c r="C123" i="56"/>
  <c r="C124" i="56"/>
  <c r="C125" i="56"/>
  <c r="C126" i="56"/>
  <c r="C127" i="56"/>
  <c r="C128" i="56"/>
  <c r="C129" i="56"/>
  <c r="C130" i="56"/>
  <c r="C131" i="56"/>
  <c r="C132" i="56"/>
  <c r="C133" i="56"/>
  <c r="C134" i="56"/>
  <c r="C135" i="56"/>
  <c r="C136" i="56"/>
  <c r="C137" i="56"/>
  <c r="C138" i="56"/>
  <c r="C139" i="56"/>
  <c r="C140" i="56"/>
  <c r="C141" i="56"/>
  <c r="C142" i="56"/>
  <c r="C143" i="56"/>
  <c r="C144" i="56"/>
  <c r="C145" i="56"/>
  <c r="C146" i="56"/>
  <c r="C147" i="56"/>
  <c r="C153" i="56"/>
  <c r="C154" i="56"/>
  <c r="C155" i="56"/>
  <c r="C156" i="56"/>
  <c r="C157" i="56"/>
  <c r="C158" i="56"/>
  <c r="C159" i="56"/>
  <c r="C160" i="56"/>
  <c r="C161" i="56"/>
  <c r="C162" i="56"/>
  <c r="C163" i="56"/>
  <c r="C164" i="56"/>
  <c r="C165" i="56"/>
  <c r="C166" i="56"/>
  <c r="C167" i="56"/>
  <c r="C168" i="56"/>
  <c r="C169" i="56"/>
  <c r="C170" i="56"/>
  <c r="C171" i="56"/>
  <c r="C172" i="56"/>
  <c r="C173" i="56"/>
  <c r="C174" i="56"/>
  <c r="C175" i="56"/>
  <c r="C176" i="56"/>
  <c r="C177" i="56"/>
  <c r="C178" i="56"/>
  <c r="C179" i="56"/>
  <c r="C180" i="56"/>
  <c r="C181" i="56"/>
  <c r="C182" i="56"/>
  <c r="C183" i="56"/>
  <c r="C184" i="56"/>
  <c r="C185" i="56"/>
  <c r="C186" i="56"/>
  <c r="C187" i="56"/>
  <c r="C188" i="56"/>
  <c r="C189" i="56"/>
  <c r="C190" i="56"/>
  <c r="C191" i="56"/>
  <c r="C192" i="56"/>
  <c r="C193" i="56"/>
  <c r="C194" i="56"/>
  <c r="C195" i="56"/>
  <c r="C196" i="56"/>
  <c r="C197" i="56"/>
  <c r="C198" i="56"/>
  <c r="C199" i="56"/>
  <c r="C200" i="56"/>
  <c r="C201" i="56"/>
  <c r="C202" i="56"/>
  <c r="C203" i="56"/>
  <c r="D96" i="56"/>
  <c r="D97" i="56"/>
  <c r="D98" i="56"/>
  <c r="D99" i="56"/>
  <c r="D100" i="56"/>
  <c r="D101" i="56"/>
  <c r="D102" i="56"/>
  <c r="D103" i="56"/>
  <c r="D104" i="56"/>
  <c r="D105" i="56"/>
  <c r="D106" i="56"/>
  <c r="D107" i="56"/>
  <c r="D108" i="56"/>
  <c r="D109" i="56"/>
  <c r="D110" i="56"/>
  <c r="D111" i="56"/>
  <c r="D112" i="56"/>
  <c r="D113" i="56"/>
  <c r="D114" i="56"/>
  <c r="D115" i="56"/>
  <c r="D116" i="56"/>
  <c r="D117" i="56"/>
  <c r="D119" i="56"/>
  <c r="D120" i="56"/>
  <c r="D121" i="56"/>
  <c r="D122" i="56"/>
  <c r="D123" i="56"/>
  <c r="D124" i="56"/>
  <c r="D125" i="56"/>
  <c r="D126" i="56"/>
  <c r="D127" i="56"/>
  <c r="D128" i="56"/>
  <c r="D129" i="56"/>
  <c r="D130" i="56"/>
  <c r="D131" i="56"/>
  <c r="D132" i="56"/>
  <c r="D133" i="56"/>
  <c r="D134" i="56"/>
  <c r="D135" i="56"/>
  <c r="D136" i="56"/>
  <c r="D137" i="56"/>
  <c r="D138" i="56"/>
  <c r="D139" i="56"/>
  <c r="D140" i="56"/>
  <c r="D141" i="56"/>
  <c r="D142" i="56"/>
  <c r="D143" i="56"/>
  <c r="D144" i="56"/>
  <c r="D145" i="56"/>
  <c r="D146" i="56"/>
  <c r="D147" i="56"/>
  <c r="D153" i="56"/>
  <c r="D154" i="56"/>
  <c r="D155" i="56"/>
  <c r="D156" i="56"/>
  <c r="D157" i="56"/>
  <c r="D158" i="56"/>
  <c r="D159" i="56"/>
  <c r="D160" i="56"/>
  <c r="D161" i="56"/>
  <c r="D162" i="56"/>
  <c r="D163" i="56"/>
  <c r="D164" i="56"/>
  <c r="D165" i="56"/>
  <c r="D166" i="56"/>
  <c r="D167" i="56"/>
  <c r="D168" i="56"/>
  <c r="D169" i="56"/>
  <c r="D170" i="56"/>
  <c r="D171" i="56"/>
  <c r="D172" i="56"/>
  <c r="D173" i="56"/>
  <c r="D174" i="56"/>
  <c r="D175" i="56"/>
  <c r="D176" i="56"/>
  <c r="D177" i="56"/>
  <c r="D178" i="56"/>
  <c r="D179" i="56"/>
  <c r="D180" i="56"/>
  <c r="D181" i="56"/>
  <c r="D182" i="56"/>
  <c r="D183" i="56"/>
  <c r="D184" i="56"/>
  <c r="D185" i="56"/>
  <c r="D186" i="56"/>
  <c r="D187" i="56"/>
  <c r="D188" i="56"/>
  <c r="D189" i="56"/>
  <c r="D190" i="56"/>
  <c r="D191" i="56"/>
  <c r="D192" i="56"/>
  <c r="D193" i="56"/>
  <c r="D194" i="56"/>
  <c r="D195" i="56"/>
  <c r="D196" i="56"/>
  <c r="D197" i="56"/>
  <c r="D198" i="56"/>
  <c r="D199" i="56"/>
  <c r="D200" i="56"/>
  <c r="D201" i="56"/>
  <c r="D202" i="56"/>
  <c r="D203" i="56"/>
  <c r="E96" i="56"/>
  <c r="E97" i="56"/>
  <c r="E98" i="56"/>
  <c r="E99" i="56"/>
  <c r="E100" i="56"/>
  <c r="E101" i="56"/>
  <c r="E102" i="56"/>
  <c r="E103" i="56"/>
  <c r="E104" i="56"/>
  <c r="E105" i="56"/>
  <c r="E106" i="56"/>
  <c r="E107" i="56"/>
  <c r="E108" i="56"/>
  <c r="E109" i="56"/>
  <c r="E110" i="56"/>
  <c r="E111" i="56"/>
  <c r="E112" i="56"/>
  <c r="E113" i="56"/>
  <c r="E114" i="56"/>
  <c r="E115" i="56"/>
  <c r="E116" i="56"/>
  <c r="E117" i="56"/>
  <c r="E119" i="56"/>
  <c r="E120" i="56"/>
  <c r="E121" i="56"/>
  <c r="E122" i="56"/>
  <c r="E123" i="56"/>
  <c r="E124" i="56"/>
  <c r="E125" i="56"/>
  <c r="E126" i="56"/>
  <c r="E127" i="56"/>
  <c r="E128" i="56"/>
  <c r="E129" i="56"/>
  <c r="E130" i="56"/>
  <c r="E131" i="56"/>
  <c r="E132" i="56"/>
  <c r="E133" i="56"/>
  <c r="E134" i="56"/>
  <c r="E135" i="56"/>
  <c r="E136" i="56"/>
  <c r="E137" i="56"/>
  <c r="E138" i="56"/>
  <c r="E139" i="56"/>
  <c r="E140" i="56"/>
  <c r="E141" i="56"/>
  <c r="E142" i="56"/>
  <c r="E143" i="56"/>
  <c r="E144" i="56"/>
  <c r="E145" i="56"/>
  <c r="E146" i="56"/>
  <c r="E147" i="56"/>
  <c r="E153" i="56"/>
  <c r="E154" i="56"/>
  <c r="E155" i="56"/>
  <c r="E156" i="56"/>
  <c r="E157" i="56"/>
  <c r="E158" i="56"/>
  <c r="E159" i="56"/>
  <c r="E160" i="56"/>
  <c r="E161" i="56"/>
  <c r="E162" i="56"/>
  <c r="E163" i="56"/>
  <c r="E164" i="56"/>
  <c r="E165" i="56"/>
  <c r="E166" i="56"/>
  <c r="E167" i="56"/>
  <c r="E168" i="56"/>
  <c r="E169" i="56"/>
  <c r="E170" i="56"/>
  <c r="E171" i="56"/>
  <c r="E172" i="56"/>
  <c r="E173" i="56"/>
  <c r="E174" i="56"/>
  <c r="E175" i="56"/>
  <c r="E176" i="56"/>
  <c r="E177" i="56"/>
  <c r="E178" i="56"/>
  <c r="E179" i="56"/>
  <c r="E180" i="56"/>
  <c r="E181" i="56"/>
  <c r="E182" i="56"/>
  <c r="E183" i="56"/>
  <c r="E184" i="56"/>
  <c r="E185" i="56"/>
  <c r="E186" i="56"/>
  <c r="E187" i="56"/>
  <c r="E188" i="56"/>
  <c r="E189" i="56"/>
  <c r="E190" i="56"/>
  <c r="E191" i="56"/>
  <c r="E192" i="56"/>
  <c r="E193" i="56"/>
  <c r="E194" i="56"/>
  <c r="E195" i="56"/>
  <c r="E196" i="56"/>
  <c r="E197" i="56"/>
  <c r="E198" i="56"/>
  <c r="E199" i="56"/>
  <c r="E200" i="56"/>
  <c r="E201" i="56"/>
  <c r="E202" i="56"/>
  <c r="E203" i="56"/>
  <c r="F96" i="56"/>
  <c r="F97" i="56"/>
  <c r="F98" i="56"/>
  <c r="F99" i="56"/>
  <c r="F100" i="56"/>
  <c r="F101" i="56"/>
  <c r="F102" i="56"/>
  <c r="F103" i="56"/>
  <c r="F104" i="56"/>
  <c r="F105" i="56"/>
  <c r="F106" i="56"/>
  <c r="F107" i="56"/>
  <c r="F108" i="56"/>
  <c r="F109" i="56"/>
  <c r="F110" i="56"/>
  <c r="F111" i="56"/>
  <c r="F112" i="56"/>
  <c r="F113" i="56"/>
  <c r="F114" i="56"/>
  <c r="F115" i="56"/>
  <c r="F116" i="56"/>
  <c r="F117" i="56"/>
  <c r="F119" i="56"/>
  <c r="F120" i="56"/>
  <c r="F121" i="56"/>
  <c r="F122" i="56"/>
  <c r="F123" i="56"/>
  <c r="F124" i="56"/>
  <c r="F125" i="56"/>
  <c r="F126" i="56"/>
  <c r="F127" i="56"/>
  <c r="F128" i="56"/>
  <c r="F129" i="56"/>
  <c r="F130" i="56"/>
  <c r="F131" i="56"/>
  <c r="F132" i="56"/>
  <c r="F133" i="56"/>
  <c r="F134" i="56"/>
  <c r="F135" i="56"/>
  <c r="F136" i="56"/>
  <c r="F137" i="56"/>
  <c r="F138" i="56"/>
  <c r="F139" i="56"/>
  <c r="F140" i="56"/>
  <c r="F141" i="56"/>
  <c r="F142" i="56"/>
  <c r="F143" i="56"/>
  <c r="F144" i="56"/>
  <c r="F145" i="56"/>
  <c r="F146" i="56"/>
  <c r="F147" i="56"/>
  <c r="F153" i="56"/>
  <c r="F154" i="56"/>
  <c r="F155" i="56"/>
  <c r="F156" i="56"/>
  <c r="F157" i="56"/>
  <c r="F158" i="56"/>
  <c r="F159" i="56"/>
  <c r="F160" i="56"/>
  <c r="F161" i="56"/>
  <c r="F162" i="56"/>
  <c r="F163" i="56"/>
  <c r="F164" i="56"/>
  <c r="F165" i="56"/>
  <c r="F166" i="56"/>
  <c r="F167" i="56"/>
  <c r="F168" i="56"/>
  <c r="F169" i="56"/>
  <c r="F170" i="56"/>
  <c r="F171" i="56"/>
  <c r="F172" i="56"/>
  <c r="F173" i="56"/>
  <c r="F174" i="56"/>
  <c r="F175" i="56"/>
  <c r="F176" i="56"/>
  <c r="F177" i="56"/>
  <c r="F178" i="56"/>
  <c r="F179" i="56"/>
  <c r="F180" i="56"/>
  <c r="F181" i="56"/>
  <c r="F182" i="56"/>
  <c r="F183" i="56"/>
  <c r="F184" i="56"/>
  <c r="F185" i="56"/>
  <c r="F186" i="56"/>
  <c r="F187" i="56"/>
  <c r="F188" i="56"/>
  <c r="F189" i="56"/>
  <c r="F190" i="56"/>
  <c r="F191" i="56"/>
  <c r="F192" i="56"/>
  <c r="F193" i="56"/>
  <c r="F194" i="56"/>
  <c r="F195" i="56"/>
  <c r="F196" i="56"/>
  <c r="F197" i="56"/>
  <c r="F198" i="56"/>
  <c r="F199" i="56"/>
  <c r="F200" i="56"/>
  <c r="F201" i="56"/>
  <c r="F202" i="56"/>
  <c r="F203" i="56"/>
  <c r="L98" i="56"/>
  <c r="L101" i="56"/>
  <c r="L102" i="56"/>
  <c r="L103" i="56"/>
  <c r="L105" i="56"/>
  <c r="L106" i="56"/>
  <c r="L107" i="56"/>
  <c r="L117" i="56"/>
  <c r="L119" i="56"/>
  <c r="L120" i="56"/>
  <c r="L121" i="56"/>
  <c r="L122" i="56"/>
  <c r="L123" i="56"/>
  <c r="L124" i="56"/>
  <c r="L125" i="56"/>
  <c r="L126" i="56"/>
  <c r="L127" i="56"/>
  <c r="L128" i="56"/>
  <c r="L129" i="56"/>
  <c r="L130" i="56"/>
  <c r="L131" i="56"/>
  <c r="L132" i="56"/>
  <c r="L133" i="56"/>
  <c r="L134" i="56"/>
  <c r="L135" i="56"/>
  <c r="L136" i="56"/>
  <c r="L137" i="56"/>
  <c r="L138" i="56"/>
  <c r="L139" i="56"/>
  <c r="L140" i="56"/>
  <c r="L141" i="56"/>
  <c r="L142" i="56"/>
  <c r="L143" i="56"/>
  <c r="L144" i="56"/>
  <c r="L145" i="56"/>
  <c r="L146" i="56"/>
  <c r="L147" i="56"/>
  <c r="L153" i="56"/>
  <c r="L154" i="56"/>
  <c r="L155" i="56"/>
  <c r="L156" i="56"/>
  <c r="L157" i="56"/>
  <c r="L158" i="56"/>
  <c r="L159" i="56"/>
  <c r="L160" i="56"/>
  <c r="L161" i="56"/>
  <c r="L162" i="56"/>
  <c r="L163" i="56"/>
  <c r="L164" i="56"/>
  <c r="L165" i="56"/>
  <c r="L166" i="56"/>
  <c r="L167" i="56"/>
  <c r="L168" i="56"/>
  <c r="L169" i="56"/>
  <c r="L170" i="56"/>
  <c r="L171" i="56"/>
  <c r="L172" i="56"/>
  <c r="L173" i="56"/>
  <c r="L174" i="56"/>
  <c r="L181" i="56"/>
  <c r="L182" i="56"/>
  <c r="L97" i="56"/>
  <c r="L100" i="56"/>
  <c r="L104" i="56"/>
  <c r="L108" i="56"/>
  <c r="B133" i="56" l="1"/>
  <c r="B142" i="56"/>
  <c r="B117" i="56"/>
  <c r="B198" i="56"/>
  <c r="B192" i="56"/>
  <c r="B128" i="56"/>
  <c r="B123" i="56"/>
  <c r="B182" i="56"/>
  <c r="B164" i="56"/>
  <c r="B138" i="56"/>
  <c r="B113" i="56"/>
  <c r="B106" i="56"/>
  <c r="B102" i="56"/>
  <c r="B197" i="56"/>
  <c r="B188" i="56"/>
  <c r="B181" i="56"/>
  <c r="B170" i="56"/>
  <c r="B166" i="56"/>
  <c r="B127" i="56"/>
  <c r="B199" i="56"/>
  <c r="B177" i="56"/>
  <c r="B159" i="56"/>
  <c r="B147" i="56"/>
  <c r="B143" i="56"/>
  <c r="B132" i="56"/>
  <c r="B129" i="56"/>
  <c r="B120" i="56"/>
  <c r="B196" i="56"/>
  <c r="B193" i="56"/>
  <c r="B190" i="56"/>
  <c r="B187" i="56"/>
  <c r="B172" i="56"/>
  <c r="B169" i="56"/>
  <c r="B162" i="56"/>
  <c r="B155" i="56"/>
  <c r="B140" i="56"/>
  <c r="B136" i="56"/>
  <c r="B126" i="56"/>
  <c r="B119" i="56"/>
  <c r="B200" i="56"/>
  <c r="B194" i="56"/>
  <c r="B191" i="56"/>
  <c r="B184" i="56"/>
  <c r="B178" i="56"/>
  <c r="B163" i="56"/>
  <c r="B156" i="56"/>
  <c r="B144" i="56"/>
  <c r="B141" i="56"/>
  <c r="B137" i="56"/>
  <c r="B134" i="56"/>
  <c r="B130" i="56"/>
  <c r="B124" i="56"/>
  <c r="B121" i="56"/>
  <c r="B98" i="56"/>
  <c r="B160" i="56"/>
  <c r="B189" i="56"/>
  <c r="B185" i="56"/>
  <c r="B179" i="56"/>
  <c r="B173" i="56"/>
  <c r="B167" i="56"/>
  <c r="B161" i="56"/>
  <c r="B157" i="56"/>
  <c r="B153" i="56"/>
  <c r="B145" i="56"/>
  <c r="B135" i="56"/>
  <c r="B122" i="56"/>
  <c r="B175" i="56"/>
  <c r="B186" i="56"/>
  <c r="B183" i="56"/>
  <c r="B180" i="56"/>
  <c r="B176" i="56"/>
  <c r="B174" i="56"/>
  <c r="B171" i="56"/>
  <c r="B168" i="56"/>
  <c r="B158" i="56"/>
  <c r="B154" i="56"/>
  <c r="B146" i="56"/>
  <c r="B139" i="56"/>
  <c r="B131" i="56"/>
  <c r="B125" i="56"/>
  <c r="B202" i="56"/>
  <c r="B203" i="56"/>
  <c r="B201" i="56"/>
  <c r="B195" i="56"/>
  <c r="B165" i="56"/>
  <c r="B115" i="56"/>
  <c r="B112" i="56"/>
  <c r="B105" i="56"/>
  <c r="B101" i="56"/>
  <c r="B116" i="56"/>
  <c r="B109" i="56"/>
  <c r="B99" i="56"/>
  <c r="B110" i="56"/>
  <c r="B107" i="56"/>
  <c r="B103" i="56"/>
  <c r="B96" i="56"/>
  <c r="B114" i="56"/>
  <c r="B111" i="56"/>
  <c r="B108" i="56"/>
  <c r="B104" i="56"/>
  <c r="B100" i="56"/>
  <c r="B97" i="56"/>
  <c r="C58" i="56"/>
  <c r="D58" i="56"/>
  <c r="E58" i="56"/>
  <c r="F58" i="56"/>
  <c r="L58" i="56"/>
  <c r="C53" i="56"/>
  <c r="D53" i="56"/>
  <c r="E53" i="56"/>
  <c r="F53" i="56"/>
  <c r="L53" i="56"/>
  <c r="B58" i="56" l="1"/>
  <c r="B53" i="56"/>
  <c r="R86" i="55"/>
  <c r="R64" i="55"/>
  <c r="R62" i="55"/>
  <c r="R63" i="55"/>
  <c r="R61" i="55"/>
  <c r="R60" i="55"/>
  <c r="R98" i="55" l="1"/>
  <c r="R99" i="55"/>
  <c r="R95" i="55"/>
  <c r="R96" i="55"/>
  <c r="R97" i="55"/>
  <c r="R89" i="55"/>
  <c r="R90" i="55"/>
  <c r="R88" i="55"/>
  <c r="R85" i="55"/>
  <c r="R84" i="55"/>
  <c r="R67" i="55"/>
  <c r="R56" i="55"/>
  <c r="R59" i="55"/>
  <c r="R58" i="55"/>
  <c r="R57" i="55"/>
  <c r="R13" i="55"/>
  <c r="R92" i="55"/>
  <c r="R66" i="55"/>
  <c r="R25" i="55"/>
  <c r="R82" i="55"/>
  <c r="R55" i="55" l="1"/>
  <c r="R54" i="55"/>
  <c r="R53" i="55"/>
  <c r="C24" i="56" l="1"/>
  <c r="D24" i="56"/>
  <c r="E24" i="56"/>
  <c r="F24" i="56"/>
  <c r="L24" i="56"/>
  <c r="B24" i="56" l="1"/>
  <c r="R15" i="55" l="1"/>
  <c r="R16" i="55"/>
  <c r="R17" i="55"/>
  <c r="R22" i="55"/>
  <c r="R23" i="55"/>
  <c r="R24" i="55"/>
  <c r="R26" i="55"/>
  <c r="R27" i="55"/>
  <c r="R28" i="55"/>
  <c r="R29" i="55"/>
  <c r="R30" i="55"/>
  <c r="R31" i="55"/>
  <c r="R32" i="55"/>
  <c r="R33" i="55"/>
  <c r="R34" i="55"/>
  <c r="R35" i="55"/>
  <c r="R36" i="55"/>
  <c r="R37" i="55"/>
  <c r="R38" i="55"/>
  <c r="R39" i="55"/>
  <c r="R40" i="55"/>
  <c r="R41" i="55"/>
  <c r="R42" i="55"/>
  <c r="R43" i="55"/>
  <c r="R44" i="55"/>
  <c r="R45" i="55"/>
  <c r="R46" i="55"/>
  <c r="R48" i="55"/>
  <c r="R50" i="55"/>
  <c r="R49" i="55"/>
  <c r="R51" i="55"/>
  <c r="R52" i="55"/>
  <c r="R65" i="55"/>
  <c r="R68" i="55"/>
  <c r="R69" i="55"/>
  <c r="R70" i="55"/>
  <c r="R71" i="55"/>
  <c r="R72" i="55"/>
  <c r="R73" i="55"/>
  <c r="R74" i="55"/>
  <c r="R75" i="55"/>
  <c r="R76" i="55"/>
  <c r="R77" i="55"/>
  <c r="R78" i="55"/>
  <c r="R79" i="55"/>
  <c r="R80" i="55"/>
  <c r="R81" i="55"/>
  <c r="R91" i="55"/>
  <c r="R93" i="55"/>
  <c r="R94" i="55"/>
  <c r="R100" i="55"/>
  <c r="R101" i="55"/>
  <c r="R102" i="55"/>
  <c r="R103" i="55"/>
  <c r="R104" i="55"/>
  <c r="R105" i="55"/>
  <c r="R106" i="55"/>
  <c r="R107" i="55"/>
  <c r="R108" i="55"/>
  <c r="R109" i="55"/>
  <c r="R110" i="55"/>
  <c r="R111" i="55"/>
  <c r="R112" i="55"/>
  <c r="R113" i="55"/>
  <c r="R114" i="55"/>
  <c r="C10" i="58" l="1"/>
  <c r="K11" i="58"/>
  <c r="K12" i="58"/>
  <c r="D12" i="58" s="1"/>
  <c r="E12" i="58" s="1"/>
  <c r="C13" i="58"/>
  <c r="K14" i="58"/>
  <c r="K13" i="58" s="1"/>
  <c r="C15" i="58"/>
  <c r="K16" i="58"/>
  <c r="D16" i="58" s="1"/>
  <c r="L16" i="58"/>
  <c r="K17" i="58"/>
  <c r="D17" i="58" s="1"/>
  <c r="E17" i="58" s="1"/>
  <c r="K18" i="58"/>
  <c r="D18" i="58" s="1"/>
  <c r="E18" i="58" s="1"/>
  <c r="K19" i="58"/>
  <c r="D19" i="58" s="1"/>
  <c r="E19" i="58" s="1"/>
  <c r="K20" i="58"/>
  <c r="D20" i="58" s="1"/>
  <c r="E20" i="58" s="1"/>
  <c r="K21" i="58"/>
  <c r="D21" i="58" s="1"/>
  <c r="E21" i="58" s="1"/>
  <c r="K22" i="58"/>
  <c r="D22" i="58" s="1"/>
  <c r="E22" i="58" s="1"/>
  <c r="D23" i="58"/>
  <c r="E23" i="58" s="1"/>
  <c r="F23" i="58" s="1"/>
  <c r="C24" i="58"/>
  <c r="K25" i="58"/>
  <c r="K26" i="58"/>
  <c r="D26" i="58" s="1"/>
  <c r="E26" i="58" s="1"/>
  <c r="L27" i="58"/>
  <c r="C29" i="58"/>
  <c r="D29" i="58"/>
  <c r="G29" i="58" s="1"/>
  <c r="F29" i="58"/>
  <c r="C30" i="58"/>
  <c r="D30" i="58"/>
  <c r="G30" i="58" s="1"/>
  <c r="F30" i="58"/>
  <c r="H30" i="58"/>
  <c r="C31" i="58"/>
  <c r="D31" i="58"/>
  <c r="G31" i="58" s="1"/>
  <c r="F31" i="58"/>
  <c r="H31" i="58"/>
  <c r="C44" i="58"/>
  <c r="D44" i="58"/>
  <c r="E44" i="58"/>
  <c r="C45" i="58"/>
  <c r="D45" i="58"/>
  <c r="E45" i="58"/>
  <c r="C47" i="58"/>
  <c r="C46" i="58" s="1"/>
  <c r="D47" i="58"/>
  <c r="D46" i="58" s="1"/>
  <c r="E47" i="58"/>
  <c r="E46" i="58" s="1"/>
  <c r="C49" i="58"/>
  <c r="D49" i="58"/>
  <c r="C50" i="58"/>
  <c r="D50" i="58"/>
  <c r="E50" i="58"/>
  <c r="C51" i="58"/>
  <c r="D51" i="58"/>
  <c r="E51" i="58"/>
  <c r="C52" i="58"/>
  <c r="D52" i="58"/>
  <c r="E52" i="58"/>
  <c r="C53" i="58"/>
  <c r="D53" i="58"/>
  <c r="E53" i="58"/>
  <c r="C54" i="58"/>
  <c r="D54" i="58"/>
  <c r="E54" i="58"/>
  <c r="C55" i="58"/>
  <c r="D55" i="58"/>
  <c r="E55" i="58"/>
  <c r="F56" i="58"/>
  <c r="C58" i="58"/>
  <c r="D58" i="58"/>
  <c r="E58" i="58"/>
  <c r="C59" i="58"/>
  <c r="D59" i="58"/>
  <c r="E59" i="58"/>
  <c r="D57" i="58" l="1"/>
  <c r="F54" i="58"/>
  <c r="F50" i="58"/>
  <c r="D43" i="58"/>
  <c r="F52" i="58"/>
  <c r="C48" i="58"/>
  <c r="F45" i="58"/>
  <c r="F59" i="58"/>
  <c r="E57" i="58"/>
  <c r="C57" i="58"/>
  <c r="F55" i="58"/>
  <c r="F53" i="58"/>
  <c r="F51" i="58"/>
  <c r="F49" i="58"/>
  <c r="E43" i="58"/>
  <c r="C43" i="58"/>
  <c r="K24" i="58"/>
  <c r="I23" i="58"/>
  <c r="K15" i="58"/>
  <c r="K10" i="58"/>
  <c r="F18" i="58"/>
  <c r="I18" i="58"/>
  <c r="H18" i="58"/>
  <c r="G18" i="58"/>
  <c r="L18" i="58"/>
  <c r="G12" i="58"/>
  <c r="L12" i="58"/>
  <c r="F12" i="58"/>
  <c r="I12" i="58"/>
  <c r="H12" i="58"/>
  <c r="F26" i="58"/>
  <c r="I26" i="58"/>
  <c r="H26" i="58"/>
  <c r="G26" i="58"/>
  <c r="L26" i="58"/>
  <c r="F20" i="58"/>
  <c r="I20" i="58"/>
  <c r="H20" i="58"/>
  <c r="G20" i="58"/>
  <c r="L20" i="58"/>
  <c r="F22" i="58"/>
  <c r="I22" i="58"/>
  <c r="H22" i="58"/>
  <c r="G22" i="58"/>
  <c r="L22" i="58"/>
  <c r="F19" i="58"/>
  <c r="I19" i="58"/>
  <c r="H19" i="58"/>
  <c r="G19" i="58"/>
  <c r="L19" i="58"/>
  <c r="F21" i="58"/>
  <c r="I21" i="58"/>
  <c r="H21" i="58"/>
  <c r="G21" i="58"/>
  <c r="L21" i="58"/>
  <c r="E15" i="58"/>
  <c r="L15" i="58" s="1"/>
  <c r="F17" i="58"/>
  <c r="I17" i="58"/>
  <c r="H17" i="58"/>
  <c r="G17" i="58"/>
  <c r="L17" i="58"/>
  <c r="D15" i="58"/>
  <c r="E48" i="58"/>
  <c r="F58" i="58"/>
  <c r="F57" i="58" s="1"/>
  <c r="F47" i="58"/>
  <c r="F46" i="58" s="1"/>
  <c r="F44" i="58"/>
  <c r="G23" i="58"/>
  <c r="D11" i="58"/>
  <c r="D25" i="58"/>
  <c r="H23" i="58"/>
  <c r="D14" i="58"/>
  <c r="D48" i="58"/>
  <c r="L23" i="58"/>
  <c r="F43" i="58" l="1"/>
  <c r="I15" i="58"/>
  <c r="F48" i="58"/>
  <c r="E25" i="58"/>
  <c r="D24" i="58"/>
  <c r="F15" i="58"/>
  <c r="E14" i="58"/>
  <c r="D13" i="58"/>
  <c r="H15" i="58"/>
  <c r="D10" i="58"/>
  <c r="E11" i="58"/>
  <c r="G15" i="58"/>
  <c r="G11" i="58" l="1"/>
  <c r="G10" i="58" s="1"/>
  <c r="L11" i="58"/>
  <c r="E10" i="58"/>
  <c r="F11" i="58"/>
  <c r="F10" i="58" s="1"/>
  <c r="I11" i="58"/>
  <c r="I10" i="58" s="1"/>
  <c r="H11" i="58"/>
  <c r="H10" i="58" s="1"/>
  <c r="F25" i="58"/>
  <c r="F24" i="58" s="1"/>
  <c r="E24" i="58"/>
  <c r="L24" i="58" s="1"/>
  <c r="I25" i="58"/>
  <c r="I24" i="58" s="1"/>
  <c r="H25" i="58"/>
  <c r="H24" i="58" s="1"/>
  <c r="G25" i="58"/>
  <c r="G24" i="58" s="1"/>
  <c r="L25" i="58"/>
  <c r="F14" i="58"/>
  <c r="F13" i="58" s="1"/>
  <c r="E13" i="58"/>
  <c r="L13" i="58" s="1"/>
  <c r="I14" i="58"/>
  <c r="I13" i="58" s="1"/>
  <c r="H14" i="58"/>
  <c r="H13" i="58" s="1"/>
  <c r="G14" i="58"/>
  <c r="G13" i="58" s="1"/>
  <c r="L14" i="58"/>
  <c r="Q117" i="55" l="1"/>
  <c r="P117" i="55"/>
  <c r="O117" i="55"/>
  <c r="N117" i="55"/>
  <c r="L117" i="55"/>
  <c r="K117" i="55"/>
  <c r="J117" i="55"/>
  <c r="I117" i="55"/>
  <c r="F117" i="55"/>
  <c r="R117" i="55" l="1"/>
  <c r="J5" i="56" l="1"/>
  <c r="F417" i="56" l="1"/>
  <c r="E417" i="56"/>
  <c r="D417" i="56"/>
  <c r="C417" i="56"/>
  <c r="B417" i="56"/>
  <c r="F416" i="56"/>
  <c r="E416" i="56"/>
  <c r="D416" i="56"/>
  <c r="C416" i="56"/>
  <c r="B416" i="56"/>
  <c r="F273" i="56"/>
  <c r="E273" i="56"/>
  <c r="D273" i="56"/>
  <c r="C273" i="56"/>
  <c r="F206" i="56"/>
  <c r="E206" i="56"/>
  <c r="D206" i="56"/>
  <c r="C206" i="56"/>
  <c r="F205" i="56"/>
  <c r="E205" i="56"/>
  <c r="D205" i="56"/>
  <c r="C205" i="56"/>
  <c r="F204" i="56"/>
  <c r="E204" i="56"/>
  <c r="D204" i="56"/>
  <c r="C204" i="56"/>
  <c r="F95" i="56"/>
  <c r="E95" i="56"/>
  <c r="D95" i="56"/>
  <c r="C95" i="56"/>
  <c r="L94" i="56"/>
  <c r="F94" i="56"/>
  <c r="E94" i="56"/>
  <c r="D94" i="56"/>
  <c r="C94" i="56"/>
  <c r="L93" i="56"/>
  <c r="F93" i="56"/>
  <c r="E93" i="56"/>
  <c r="D93" i="56"/>
  <c r="C93" i="56"/>
  <c r="L92" i="56"/>
  <c r="F92" i="56"/>
  <c r="E92" i="56"/>
  <c r="D92" i="56"/>
  <c r="C92" i="56"/>
  <c r="L91" i="56"/>
  <c r="F91" i="56"/>
  <c r="E91" i="56"/>
  <c r="D91" i="56"/>
  <c r="C91" i="56"/>
  <c r="L90" i="56"/>
  <c r="F90" i="56"/>
  <c r="E90" i="56"/>
  <c r="D90" i="56"/>
  <c r="C90" i="56"/>
  <c r="L89" i="56"/>
  <c r="F89" i="56"/>
  <c r="E89" i="56"/>
  <c r="D89" i="56"/>
  <c r="C89" i="56"/>
  <c r="L88" i="56"/>
  <c r="F88" i="56"/>
  <c r="E88" i="56"/>
  <c r="D88" i="56"/>
  <c r="C88" i="56"/>
  <c r="L87" i="56"/>
  <c r="F87" i="56"/>
  <c r="E87" i="56"/>
  <c r="D87" i="56"/>
  <c r="C87" i="56"/>
  <c r="L86" i="56"/>
  <c r="F86" i="56"/>
  <c r="E86" i="56"/>
  <c r="D86" i="56"/>
  <c r="C86" i="56"/>
  <c r="L85" i="56"/>
  <c r="F85" i="56"/>
  <c r="E85" i="56"/>
  <c r="D85" i="56"/>
  <c r="C85" i="56"/>
  <c r="L84" i="56"/>
  <c r="F84" i="56"/>
  <c r="E84" i="56"/>
  <c r="D84" i="56"/>
  <c r="C84" i="56"/>
  <c r="L83" i="56"/>
  <c r="F83" i="56"/>
  <c r="E83" i="56"/>
  <c r="D83" i="56"/>
  <c r="C83" i="56"/>
  <c r="L82" i="56"/>
  <c r="F82" i="56"/>
  <c r="E82" i="56"/>
  <c r="D82" i="56"/>
  <c r="C82" i="56"/>
  <c r="L81" i="56"/>
  <c r="F81" i="56"/>
  <c r="E81" i="56"/>
  <c r="D81" i="56"/>
  <c r="C81" i="56"/>
  <c r="L80" i="56"/>
  <c r="F80" i="56"/>
  <c r="E80" i="56"/>
  <c r="D80" i="56"/>
  <c r="C80" i="56"/>
  <c r="L79" i="56"/>
  <c r="F79" i="56"/>
  <c r="E79" i="56"/>
  <c r="D79" i="56"/>
  <c r="C79" i="56"/>
  <c r="L78" i="56"/>
  <c r="F78" i="56"/>
  <c r="E78" i="56"/>
  <c r="D78" i="56"/>
  <c r="C78" i="56"/>
  <c r="L77" i="56"/>
  <c r="F77" i="56"/>
  <c r="E77" i="56"/>
  <c r="D77" i="56"/>
  <c r="C77" i="56"/>
  <c r="L76" i="56"/>
  <c r="F76" i="56"/>
  <c r="E76" i="56"/>
  <c r="D76" i="56"/>
  <c r="C76" i="56"/>
  <c r="L75" i="56"/>
  <c r="F75" i="56"/>
  <c r="E75" i="56"/>
  <c r="D75" i="56"/>
  <c r="C75" i="56"/>
  <c r="L74" i="56"/>
  <c r="F74" i="56"/>
  <c r="E74" i="56"/>
  <c r="D74" i="56"/>
  <c r="C74" i="56"/>
  <c r="L73" i="56"/>
  <c r="F73" i="56"/>
  <c r="E73" i="56"/>
  <c r="D73" i="56"/>
  <c r="C73" i="56"/>
  <c r="L72" i="56"/>
  <c r="F72" i="56"/>
  <c r="E72" i="56"/>
  <c r="D72" i="56"/>
  <c r="C72" i="56"/>
  <c r="L71" i="56"/>
  <c r="F71" i="56"/>
  <c r="E71" i="56"/>
  <c r="D71" i="56"/>
  <c r="C71" i="56"/>
  <c r="L70" i="56"/>
  <c r="F70" i="56"/>
  <c r="E70" i="56"/>
  <c r="D70" i="56"/>
  <c r="C70" i="56"/>
  <c r="L69" i="56"/>
  <c r="F69" i="56"/>
  <c r="E69" i="56"/>
  <c r="D69" i="56"/>
  <c r="C69" i="56"/>
  <c r="L68" i="56"/>
  <c r="F68" i="56"/>
  <c r="E68" i="56"/>
  <c r="D68" i="56"/>
  <c r="C68" i="56"/>
  <c r="L67" i="56"/>
  <c r="F67" i="56"/>
  <c r="E67" i="56"/>
  <c r="D67" i="56"/>
  <c r="C67" i="56"/>
  <c r="L66" i="56"/>
  <c r="F66" i="56"/>
  <c r="E66" i="56"/>
  <c r="D66" i="56"/>
  <c r="C66" i="56"/>
  <c r="L64" i="56"/>
  <c r="F64" i="56"/>
  <c r="E64" i="56"/>
  <c r="D64" i="56"/>
  <c r="C64" i="56"/>
  <c r="L63" i="56"/>
  <c r="F63" i="56"/>
  <c r="E63" i="56"/>
  <c r="D63" i="56"/>
  <c r="C63" i="56"/>
  <c r="L62" i="56"/>
  <c r="F62" i="56"/>
  <c r="E62" i="56"/>
  <c r="D62" i="56"/>
  <c r="C62" i="56"/>
  <c r="L61" i="56"/>
  <c r="F61" i="56"/>
  <c r="E61" i="56"/>
  <c r="D61" i="56"/>
  <c r="C61" i="56"/>
  <c r="L60" i="56"/>
  <c r="F60" i="56"/>
  <c r="E60" i="56"/>
  <c r="D60" i="56"/>
  <c r="C60" i="56"/>
  <c r="L59" i="56"/>
  <c r="F59" i="56"/>
  <c r="E59" i="56"/>
  <c r="D59" i="56"/>
  <c r="C59" i="56"/>
  <c r="L57" i="56"/>
  <c r="F57" i="56"/>
  <c r="E57" i="56"/>
  <c r="D57" i="56"/>
  <c r="C57" i="56"/>
  <c r="L56" i="56"/>
  <c r="F56" i="56"/>
  <c r="E56" i="56"/>
  <c r="D56" i="56"/>
  <c r="C56" i="56"/>
  <c r="L55" i="56"/>
  <c r="F55" i="56"/>
  <c r="E55" i="56"/>
  <c r="D55" i="56"/>
  <c r="C55" i="56"/>
  <c r="L54" i="56"/>
  <c r="F54" i="56"/>
  <c r="E54" i="56"/>
  <c r="D54" i="56"/>
  <c r="C54" i="56"/>
  <c r="L52" i="56"/>
  <c r="F52" i="56"/>
  <c r="E52" i="56"/>
  <c r="D52" i="56"/>
  <c r="C52" i="56"/>
  <c r="L51" i="56"/>
  <c r="F51" i="56"/>
  <c r="E51" i="56"/>
  <c r="D51" i="56"/>
  <c r="C51" i="56"/>
  <c r="F50" i="56"/>
  <c r="E50" i="56"/>
  <c r="D50" i="56"/>
  <c r="C50" i="56"/>
  <c r="L49" i="56"/>
  <c r="F49" i="56"/>
  <c r="E49" i="56"/>
  <c r="D49" i="56"/>
  <c r="C49" i="56"/>
  <c r="L48" i="56"/>
  <c r="F48" i="56"/>
  <c r="E48" i="56"/>
  <c r="D48" i="56"/>
  <c r="C48" i="56"/>
  <c r="L47" i="56"/>
  <c r="F47" i="56"/>
  <c r="E47" i="56"/>
  <c r="D47" i="56"/>
  <c r="C47" i="56"/>
  <c r="L46" i="56"/>
  <c r="F46" i="56"/>
  <c r="E46" i="56"/>
  <c r="D46" i="56"/>
  <c r="C46" i="56"/>
  <c r="L45" i="56"/>
  <c r="F45" i="56"/>
  <c r="E45" i="56"/>
  <c r="D45" i="56"/>
  <c r="C45" i="56"/>
  <c r="L44" i="56"/>
  <c r="F44" i="56"/>
  <c r="E44" i="56"/>
  <c r="D44" i="56"/>
  <c r="C44" i="56"/>
  <c r="L43" i="56"/>
  <c r="F43" i="56"/>
  <c r="E43" i="56"/>
  <c r="D43" i="56"/>
  <c r="C43" i="56"/>
  <c r="L42" i="56"/>
  <c r="F42" i="56"/>
  <c r="E42" i="56"/>
  <c r="D42" i="56"/>
  <c r="C42" i="56"/>
  <c r="L41" i="56"/>
  <c r="F41" i="56"/>
  <c r="E41" i="56"/>
  <c r="D41" i="56"/>
  <c r="C41" i="56"/>
  <c r="L40" i="56"/>
  <c r="F40" i="56"/>
  <c r="E40" i="56"/>
  <c r="D40" i="56"/>
  <c r="C40" i="56"/>
  <c r="L39" i="56"/>
  <c r="F39" i="56"/>
  <c r="E39" i="56"/>
  <c r="D39" i="56"/>
  <c r="C39" i="56"/>
  <c r="L38" i="56"/>
  <c r="F38" i="56"/>
  <c r="E38" i="56"/>
  <c r="D38" i="56"/>
  <c r="C38" i="56"/>
  <c r="L37" i="56"/>
  <c r="F37" i="56"/>
  <c r="E37" i="56"/>
  <c r="D37" i="56"/>
  <c r="C37" i="56"/>
  <c r="L36" i="56"/>
  <c r="F36" i="56"/>
  <c r="E36" i="56"/>
  <c r="D36" i="56"/>
  <c r="C36" i="56"/>
  <c r="L35" i="56"/>
  <c r="F35" i="56"/>
  <c r="E35" i="56"/>
  <c r="D35" i="56"/>
  <c r="C35" i="56"/>
  <c r="L34" i="56"/>
  <c r="F34" i="56"/>
  <c r="E34" i="56"/>
  <c r="D34" i="56"/>
  <c r="C34" i="56"/>
  <c r="L33" i="56"/>
  <c r="F33" i="56"/>
  <c r="E33" i="56"/>
  <c r="D33" i="56"/>
  <c r="C33" i="56"/>
  <c r="L32" i="56"/>
  <c r="F32" i="56"/>
  <c r="E32" i="56"/>
  <c r="D32" i="56"/>
  <c r="C32" i="56"/>
  <c r="L31" i="56"/>
  <c r="F31" i="56"/>
  <c r="E31" i="56"/>
  <c r="D31" i="56"/>
  <c r="C31" i="56"/>
  <c r="L30" i="56"/>
  <c r="F30" i="56"/>
  <c r="E30" i="56"/>
  <c r="D30" i="56"/>
  <c r="C30" i="56"/>
  <c r="L29" i="56"/>
  <c r="F29" i="56"/>
  <c r="E29" i="56"/>
  <c r="D29" i="56"/>
  <c r="C29" i="56"/>
  <c r="L28" i="56"/>
  <c r="F28" i="56"/>
  <c r="E28" i="56"/>
  <c r="D28" i="56"/>
  <c r="C28" i="56"/>
  <c r="L27" i="56"/>
  <c r="F27" i="56"/>
  <c r="E27" i="56"/>
  <c r="D27" i="56"/>
  <c r="C27" i="56"/>
  <c r="L26" i="56"/>
  <c r="F26" i="56"/>
  <c r="E26" i="56"/>
  <c r="D26" i="56"/>
  <c r="C26" i="56"/>
  <c r="L25" i="56"/>
  <c r="F25" i="56"/>
  <c r="E25" i="56"/>
  <c r="D25" i="56"/>
  <c r="C25" i="56"/>
  <c r="L23" i="56"/>
  <c r="F23" i="56"/>
  <c r="E23" i="56"/>
  <c r="D23" i="56"/>
  <c r="C23" i="56"/>
  <c r="L22" i="56"/>
  <c r="F22" i="56"/>
  <c r="E22" i="56"/>
  <c r="D22" i="56"/>
  <c r="C22" i="56"/>
  <c r="L21" i="56"/>
  <c r="F21" i="56"/>
  <c r="E21" i="56"/>
  <c r="D21" i="56"/>
  <c r="C21" i="56"/>
  <c r="L20" i="56"/>
  <c r="F20" i="56"/>
  <c r="E20" i="56"/>
  <c r="D20" i="56"/>
  <c r="C20" i="56"/>
  <c r="L19" i="56"/>
  <c r="F19" i="56"/>
  <c r="E19" i="56"/>
  <c r="D19" i="56"/>
  <c r="C19" i="56"/>
  <c r="L18" i="56"/>
  <c r="F18" i="56"/>
  <c r="E18" i="56"/>
  <c r="D18" i="56"/>
  <c r="C18" i="56"/>
  <c r="L17" i="56"/>
  <c r="F17" i="56"/>
  <c r="E17" i="56"/>
  <c r="D17" i="56"/>
  <c r="C17" i="56"/>
  <c r="L16" i="56"/>
  <c r="F16" i="56"/>
  <c r="E16" i="56"/>
  <c r="D16" i="56"/>
  <c r="C16" i="56"/>
  <c r="L15" i="56"/>
  <c r="F15" i="56"/>
  <c r="E15" i="56"/>
  <c r="D15" i="56"/>
  <c r="C15" i="56"/>
  <c r="L14" i="56"/>
  <c r="F14" i="56"/>
  <c r="E14" i="56"/>
  <c r="D14" i="56"/>
  <c r="C14" i="56"/>
  <c r="L13" i="56"/>
  <c r="F13" i="56"/>
  <c r="E13" i="56"/>
  <c r="D13" i="56"/>
  <c r="C13" i="56"/>
  <c r="L12" i="56"/>
  <c r="F12" i="56"/>
  <c r="E12" i="56"/>
  <c r="D12" i="56"/>
  <c r="C12" i="56"/>
  <c r="L11" i="56"/>
  <c r="F11" i="56"/>
  <c r="E11" i="56"/>
  <c r="D11" i="56"/>
  <c r="C11" i="56"/>
  <c r="L10" i="56"/>
  <c r="F10" i="56"/>
  <c r="E10" i="56"/>
  <c r="D10" i="56"/>
  <c r="C10" i="56"/>
  <c r="L9" i="56"/>
  <c r="F9" i="56"/>
  <c r="E9" i="56"/>
  <c r="D9" i="56"/>
  <c r="C9" i="56"/>
  <c r="L8" i="56"/>
  <c r="F8" i="56"/>
  <c r="E8" i="56"/>
  <c r="D8" i="56"/>
  <c r="C8" i="56"/>
  <c r="B206" i="56" l="1"/>
  <c r="B66" i="56"/>
  <c r="B64" i="56"/>
  <c r="B273" i="56"/>
  <c r="B74" i="56"/>
  <c r="B93" i="56"/>
  <c r="B68" i="56"/>
  <c r="B70" i="56"/>
  <c r="B77" i="56"/>
  <c r="B82" i="56"/>
  <c r="B83" i="56"/>
  <c r="B86" i="56"/>
  <c r="B89" i="56"/>
  <c r="B204" i="56"/>
  <c r="B73" i="56"/>
  <c r="B79" i="56"/>
  <c r="B84" i="56"/>
  <c r="B205" i="56"/>
  <c r="B69" i="56"/>
  <c r="B71" i="56"/>
  <c r="B78" i="56"/>
  <c r="B88" i="56"/>
  <c r="B90" i="56"/>
  <c r="B92" i="56"/>
  <c r="B94" i="56"/>
  <c r="B95" i="56"/>
  <c r="B81" i="56"/>
  <c r="B85" i="56"/>
  <c r="B91" i="56"/>
  <c r="B75" i="56"/>
  <c r="B72" i="56"/>
  <c r="B76" i="56"/>
  <c r="B67" i="56"/>
  <c r="B80" i="56"/>
  <c r="B87" i="56"/>
  <c r="B63" i="56"/>
  <c r="B49" i="56"/>
  <c r="B59" i="56"/>
  <c r="B62" i="56"/>
  <c r="B55" i="56"/>
  <c r="B57" i="56"/>
  <c r="B61" i="56"/>
  <c r="B54" i="56"/>
  <c r="B60" i="56"/>
  <c r="B56" i="56"/>
  <c r="B52" i="56"/>
  <c r="B51" i="56"/>
  <c r="B50" i="56"/>
  <c r="B48" i="56"/>
  <c r="B46" i="56"/>
  <c r="B44" i="56"/>
  <c r="B41" i="56"/>
  <c r="B43" i="56"/>
  <c r="B47" i="56"/>
  <c r="B45" i="56"/>
  <c r="B42" i="56"/>
  <c r="B40" i="56"/>
  <c r="B34" i="56"/>
  <c r="B33" i="56"/>
  <c r="B37" i="56"/>
  <c r="B12" i="56"/>
  <c r="B16" i="56"/>
  <c r="B20" i="56"/>
  <c r="B35" i="56"/>
  <c r="B39" i="56"/>
  <c r="B38" i="56"/>
  <c r="B36" i="56"/>
  <c r="B23" i="56"/>
  <c r="B27" i="56"/>
  <c r="B31" i="56"/>
  <c r="B13" i="56"/>
  <c r="B17" i="56"/>
  <c r="B21" i="56"/>
  <c r="B32" i="56"/>
  <c r="B14" i="56"/>
  <c r="B18" i="56"/>
  <c r="B25" i="56"/>
  <c r="B11" i="56"/>
  <c r="B15" i="56"/>
  <c r="B30" i="56"/>
  <c r="B29" i="56"/>
  <c r="B28" i="56"/>
  <c r="B26" i="56"/>
  <c r="B22" i="56"/>
  <c r="B19" i="56"/>
  <c r="B9" i="56"/>
  <c r="B8" i="56"/>
  <c r="B10" i="56"/>
  <c r="A5" i="55" l="1"/>
  <c r="A1" i="55"/>
</calcChain>
</file>

<file path=xl/comments1.xml><?xml version="1.0" encoding="utf-8"?>
<comments xmlns="http://schemas.openxmlformats.org/spreadsheetml/2006/main">
  <authors>
    <author>Ilka Gonzalez</author>
  </authors>
  <commentList>
    <comment ref="C5" authorId="0">
      <text>
        <r>
          <rPr>
            <b/>
            <sz val="9"/>
            <color indexed="81"/>
            <rFont val="Tahoma"/>
            <family val="2"/>
          </rPr>
          <t>Ilka Gonzalez:</t>
        </r>
        <r>
          <rPr>
            <sz val="9"/>
            <color indexed="81"/>
            <rFont val="Tahoma"/>
            <family val="2"/>
          </rPr>
          <t xml:space="preserve">
Pestaña desplegable</t>
        </r>
      </text>
    </comment>
    <comment ref="D8" authorId="0">
      <text>
        <r>
          <rPr>
            <u/>
            <sz val="9"/>
            <color indexed="81"/>
            <rFont val="Tahoma"/>
            <family val="2"/>
          </rPr>
          <t xml:space="preserve">Fórmula de Metas logradas: </t>
        </r>
        <r>
          <rPr>
            <sz val="9"/>
            <color indexed="81"/>
            <rFont val="Tahoma"/>
            <family val="2"/>
          </rPr>
          <t>Productividad Actual /5 x 12</t>
        </r>
      </text>
    </comment>
    <comment ref="E8" authorId="0">
      <text>
        <r>
          <rPr>
            <sz val="9"/>
            <color indexed="81"/>
            <rFont val="Tahoma"/>
            <family val="2"/>
          </rPr>
          <t>Fórmula Metas programadas:
 Meta Actual/Meta Año anterior X Meta Actual</t>
        </r>
      </text>
    </comment>
    <comment ref="C28" authorId="0">
      <text>
        <r>
          <rPr>
            <sz val="9"/>
            <color indexed="81"/>
            <rFont val="Tahoma"/>
            <family val="2"/>
          </rPr>
          <t>Total de egresos en un período dado/Total de camas disponibles del mismo período</t>
        </r>
      </text>
    </comment>
    <comment ref="D28" authorId="0">
      <text>
        <r>
          <rPr>
            <sz val="9"/>
            <color indexed="81"/>
            <rFont val="Tahoma"/>
            <family val="2"/>
          </rPr>
          <t>Número de camas x 365</t>
        </r>
      </text>
    </comment>
    <comment ref="E28" authorId="0">
      <text>
        <r>
          <rPr>
            <sz val="9"/>
            <color indexed="81"/>
            <rFont val="Tahoma"/>
            <family val="2"/>
          </rPr>
          <t>Sumatoria de los días pacientes reportados en el censo diario</t>
        </r>
      </text>
    </comment>
    <comment ref="F28" authorId="0">
      <text>
        <r>
          <rPr>
            <sz val="9"/>
            <color indexed="81"/>
            <rFont val="Tahoma"/>
            <family val="2"/>
          </rPr>
          <t>Total de días pacientes en un período dado/Total de egresos del mismo período</t>
        </r>
      </text>
    </comment>
    <comment ref="G28" authorId="0">
      <text>
        <r>
          <rPr>
            <sz val="9"/>
            <color indexed="81"/>
            <rFont val="Tahoma"/>
            <family val="2"/>
          </rPr>
          <t>Total de días pacientes en un período dado/ Total de días camas disponibles del mismo período x 100</t>
        </r>
      </text>
    </comment>
    <comment ref="H28" authorId="0">
      <text>
        <r>
          <rPr>
            <sz val="9"/>
            <color indexed="81"/>
            <rFont val="Tahoma"/>
            <family val="2"/>
          </rPr>
          <t>Número de egresos (materno) por fallecimiento en un período dado/Total de egresos (materno) del mismo período x 100</t>
        </r>
      </text>
    </comment>
    <comment ref="I28" authorId="0">
      <text>
        <r>
          <rPr>
            <sz val="9"/>
            <color indexed="81"/>
            <rFont val="Tahoma"/>
            <family val="2"/>
          </rPr>
          <t>Número de partos por cesárea/Número total de partos x 100</t>
        </r>
      </text>
    </comment>
    <comment ref="C38" authorId="0">
      <text>
        <r>
          <rPr>
            <b/>
            <sz val="9"/>
            <color indexed="81"/>
            <rFont val="Tahoma"/>
            <family val="2"/>
          </rPr>
          <t>Ilka Gonzalez:</t>
        </r>
        <r>
          <rPr>
            <sz val="9"/>
            <color indexed="81"/>
            <rFont val="Tahoma"/>
            <family val="2"/>
          </rPr>
          <t xml:space="preserve">
Pestaña desplegable</t>
        </r>
      </text>
    </comment>
    <comment ref="D41" authorId="0">
      <text>
        <r>
          <rPr>
            <u/>
            <sz val="9"/>
            <color indexed="81"/>
            <rFont val="Tahoma"/>
            <family val="2"/>
          </rPr>
          <t xml:space="preserve">Fórmula de Metas logradas: </t>
        </r>
        <r>
          <rPr>
            <sz val="9"/>
            <color indexed="81"/>
            <rFont val="Tahoma"/>
            <family val="2"/>
          </rPr>
          <t>Productividad Actual /5 x 12</t>
        </r>
      </text>
    </comment>
    <comment ref="E41" authorId="0">
      <text>
        <r>
          <rPr>
            <sz val="9"/>
            <color indexed="81"/>
            <rFont val="Tahoma"/>
            <family val="2"/>
          </rPr>
          <t>Fórmula Metas programadas:
 Meta Actual/Meta Año anterior X Meta Actual</t>
        </r>
      </text>
    </comment>
    <comment ref="F41" authorId="0">
      <text>
        <r>
          <rPr>
            <sz val="9"/>
            <color indexed="81"/>
            <rFont val="Tahoma"/>
            <family val="2"/>
          </rPr>
          <t>Fórmula Metas programadas:
 Meta Actual/Meta Año anterior X Meta Actual</t>
        </r>
      </text>
    </comment>
  </commentList>
</comments>
</file>

<file path=xl/sharedStrings.xml><?xml version="1.0" encoding="utf-8"?>
<sst xmlns="http://schemas.openxmlformats.org/spreadsheetml/2006/main" count="4762" uniqueCount="1121">
  <si>
    <t>Insumos</t>
  </si>
  <si>
    <t>Unidad de Medida</t>
  </si>
  <si>
    <t>Precio Unitario</t>
  </si>
  <si>
    <t>Valor Total</t>
  </si>
  <si>
    <t>1er. Trimestre</t>
  </si>
  <si>
    <t>2do. Trimestre</t>
  </si>
  <si>
    <t>3er. Trimestre</t>
  </si>
  <si>
    <t>4to. Trimestre</t>
  </si>
  <si>
    <t>Servicio Hospitalización</t>
  </si>
  <si>
    <t>Egresos</t>
  </si>
  <si>
    <t>Servicio de Medicina General</t>
  </si>
  <si>
    <t>Servicio de Cirugia</t>
  </si>
  <si>
    <t>Servicio de Ginecobstetricia</t>
  </si>
  <si>
    <t>Servicio de Pediatria</t>
  </si>
  <si>
    <t>Servicio de Cardiologia</t>
  </si>
  <si>
    <t>Servicio de Gastroenterologia</t>
  </si>
  <si>
    <t>Servicio de Endocrinologia</t>
  </si>
  <si>
    <t>Otros</t>
  </si>
  <si>
    <t>Servicio de Consulta Externa</t>
  </si>
  <si>
    <t>Consultas</t>
  </si>
  <si>
    <t>Primera Vez</t>
  </si>
  <si>
    <t>Subsecuente</t>
  </si>
  <si>
    <t>Servicio de Emergencia</t>
  </si>
  <si>
    <t>Servicio de Imágenes</t>
  </si>
  <si>
    <t>Imágenes</t>
  </si>
  <si>
    <t>Venta de Servicios</t>
  </si>
  <si>
    <t>Productos Terminales</t>
  </si>
  <si>
    <t>Servicios de Apoyo Diagnóstico</t>
  </si>
  <si>
    <t>Análisis de Laboratorio</t>
  </si>
  <si>
    <t>Indicadores de Producción</t>
  </si>
  <si>
    <t>Programación Trimestral</t>
  </si>
  <si>
    <t>Muestras</t>
  </si>
  <si>
    <t>Cantidad de Insumos</t>
  </si>
  <si>
    <t>Fuente de Financiamiento</t>
  </si>
  <si>
    <t>Programación Insumos por Producto Nivel Especializado</t>
  </si>
  <si>
    <t>Emergencias</t>
  </si>
  <si>
    <t>Publicidad y propaganda</t>
  </si>
  <si>
    <t>Impresión y encuadernación</t>
  </si>
  <si>
    <t>Viáticos dentro del país</t>
  </si>
  <si>
    <t>Peaje</t>
  </si>
  <si>
    <t>Obras menores en edificaciones</t>
  </si>
  <si>
    <t>Mantenimiento y reparación de equipos sanitarios y de laboratorio</t>
  </si>
  <si>
    <t>Mantenimiento y reparación de equipos de transporte, tracción y elevación</t>
  </si>
  <si>
    <t>Alimentos y bebidas para personas</t>
  </si>
  <si>
    <t>Acabados textiles</t>
  </si>
  <si>
    <t>Productos de artes gráficas</t>
  </si>
  <si>
    <t>Productos medicinales para uso humano</t>
  </si>
  <si>
    <t>Llantas y neumáticos</t>
  </si>
  <si>
    <t>Artículos de plástico</t>
  </si>
  <si>
    <t>Productos de cemento</t>
  </si>
  <si>
    <t>Productos de vidrio</t>
  </si>
  <si>
    <t>Productos de loza</t>
  </si>
  <si>
    <t>Productos metálicos y sus derivados</t>
  </si>
  <si>
    <t>Herramientas menores</t>
  </si>
  <si>
    <t>Gasolina</t>
  </si>
  <si>
    <t>Gasoil</t>
  </si>
  <si>
    <t>Material para limpieza</t>
  </si>
  <si>
    <t>Productos eléctricos y afines</t>
  </si>
  <si>
    <t>Muebles de oficina y estantería</t>
  </si>
  <si>
    <t>Equipo médico y de laboratorio</t>
  </si>
  <si>
    <t>Automóviles y camiones</t>
  </si>
  <si>
    <t>Carrocerías y remolques</t>
  </si>
  <si>
    <t>Otros equipos de transporte</t>
  </si>
  <si>
    <t>Equipo de comunicación, telecomunicaciones y señalamiento</t>
  </si>
  <si>
    <t>Otros equipos</t>
  </si>
  <si>
    <t>Servicio Regional de Salud:</t>
  </si>
  <si>
    <t>Camas Disponibles</t>
  </si>
  <si>
    <t>Dias Pacientes</t>
  </si>
  <si>
    <t>Promedio Días Estada</t>
  </si>
  <si>
    <t>Porcentaje Ocupacional</t>
  </si>
  <si>
    <t>Giro de Cama</t>
  </si>
  <si>
    <t>Años</t>
  </si>
  <si>
    <t>Día Cama Disponibles</t>
  </si>
  <si>
    <t>Donaciones</t>
  </si>
  <si>
    <t>Productos de Papel, Cartón e Impresos</t>
  </si>
  <si>
    <t>Equipos de seguridad</t>
  </si>
  <si>
    <t>Servicio Nacional de Salud</t>
  </si>
  <si>
    <t>Dirección de Planificación y Desarrollo</t>
  </si>
  <si>
    <t>Metropolitano</t>
  </si>
  <si>
    <t>Nordeste</t>
  </si>
  <si>
    <t>Enriquillo</t>
  </si>
  <si>
    <t>Este</t>
  </si>
  <si>
    <t>El Valle</t>
  </si>
  <si>
    <t>Cibao Occidental</t>
  </si>
  <si>
    <t>Cibao Central</t>
  </si>
  <si>
    <t>Año</t>
  </si>
  <si>
    <t>Anticipo Financiero</t>
  </si>
  <si>
    <t>Venta Servicios</t>
  </si>
  <si>
    <t>Nómina</t>
  </si>
  <si>
    <t>Porcentaje de cesárea</t>
  </si>
  <si>
    <t>Índice de mortalidad materna intrahospitalaria</t>
  </si>
  <si>
    <t>Insumo</t>
  </si>
  <si>
    <t>InsumoAbrev</t>
  </si>
  <si>
    <t>Descripción</t>
  </si>
  <si>
    <t>CODIGO PRESUPUESTARIO</t>
  </si>
  <si>
    <t>lsAcabadosTextiles</t>
  </si>
  <si>
    <t>Manteles en encajes para bandejas grandes (rectangulares)</t>
  </si>
  <si>
    <t>unidad</t>
  </si>
  <si>
    <t>2.3.2.2.01</t>
  </si>
  <si>
    <t>Manteles en encajes para bandejas pequeñas (rectangulares)</t>
  </si>
  <si>
    <t>lsAlimentosyBebidas</t>
  </si>
  <si>
    <t>Almuerzo tipo Buffet para 10 personas (Cristaleria, Cuberteria, Servilletas, Jugo)</t>
  </si>
  <si>
    <t>2.3.1.1.01</t>
  </si>
  <si>
    <t>Almuerzo tipo Buffet para 20 personas (Cristalería, Cubertería, Servilletas, Jugo, Café)</t>
  </si>
  <si>
    <t xml:space="preserve">Almuerzo tipo Buffet para 30 personas (Cristaleria, Cuberteria, Servilletas, Jugo) </t>
  </si>
  <si>
    <t>Almuerzo tipo Buffet para 40 personas (Cristalería, Cuberteria, Mesas, Sillas, Manteles, Servilletas)</t>
  </si>
  <si>
    <t>Refrigerio Dulce tipo Buffet p/65 Personas (Arreglo Flores, Alquiler Cristalería, Sillas, Servilletas, Mesa, Bambalina, Tope)</t>
  </si>
  <si>
    <t>Refrigerio tipo Buffet p/12 personas (4 Variedades, Desechables Transparentes, Jugo Natural, Servilletas, Hielo)</t>
  </si>
  <si>
    <t xml:space="preserve">Refrigerio tipo Buffet p/15 personas (3 Variedades, Desechables Transparentes, Jugo Natural, Servilletas, Hielo) </t>
  </si>
  <si>
    <t>Refrigerio tipo Buffet p/150 personas (Diferentes Variedades, Bambalinas, Manteles, Desechables, Hielo, Servilletas)</t>
  </si>
  <si>
    <t xml:space="preserve">Refrigerio tipo Buffet p/40 personas (5 Variedades, Cristaleria, Mantel, Tope, Bambalina, Servilletas, Hielo) </t>
  </si>
  <si>
    <t xml:space="preserve">Refrigerio tipo Buffet p/45 personas (5 Variedades, Desechable Transparentes, Servilletas, Hielo) </t>
  </si>
  <si>
    <t xml:space="preserve">Refrigerio tipo preempacado p/100 personas (4 Variedades, Jugo, Desechables Transparentes, Hielo, Servilleta) </t>
  </si>
  <si>
    <t xml:space="preserve">Refrigerio tipo preempacado p/110 personas (4 Variedades, Jugo, Desechables Transparentes,sillas plasticas, Servilletas) </t>
  </si>
  <si>
    <t xml:space="preserve">Refrigerio tipo preempacado p/125 personas (4 Variedades, Jugo, Desechables Transparentes,sillas plasticas, Servilletas) </t>
  </si>
  <si>
    <t>Refrigerio tipo preempacado p/20 personas (Variedades fuertes, Jugo, Desechables Transparentes, Servilletas, Hielo)</t>
  </si>
  <si>
    <t>Refrigerio tipo preempacado p/25 personas (4 Variedades, Jugo, Desechables Transparentes, Jugo Natural)</t>
  </si>
  <si>
    <t xml:space="preserve">Refrigerio tipo preempacado p/250 personas (4 Variedades, Jugo, Desechables Transparentes, Mesas, Manteles) </t>
  </si>
  <si>
    <t xml:space="preserve">Refrigerio tipo preempacado p/50 personas (3 Variedades, Jugo, Desechables Transparentes, Hielo, Servilleta) </t>
  </si>
  <si>
    <t>Refrigerio y Almuerzo tipo Buffet p/25 personas (Cristaleria, Mesas, Manteles, Bambalina, Hielo, Servilletas</t>
  </si>
  <si>
    <t>Servicio de Almuerzo tipo buffet para 30 Personas</t>
  </si>
  <si>
    <t>Servicio de Refrigerio tipo buffet 30 Personas</t>
  </si>
  <si>
    <t>lsArticulosdePlastico</t>
  </si>
  <si>
    <t>Cajas de Cucharas Plásticas</t>
  </si>
  <si>
    <t>Caja</t>
  </si>
  <si>
    <t>2.3.5.5.01</t>
  </si>
  <si>
    <t>Cajas de Tenedores Plásticos</t>
  </si>
  <si>
    <t>Cajas de Vasos No. 3</t>
  </si>
  <si>
    <t>Cajas de Vasos No. 7</t>
  </si>
  <si>
    <t>Fardos de Fundas Plásticas 17x22</t>
  </si>
  <si>
    <t>Fardos de Fundas Plásticas 24x30</t>
  </si>
  <si>
    <t>Fardos de Fundas Plásticas no. 55</t>
  </si>
  <si>
    <t>Electrodomésticos</t>
  </si>
  <si>
    <t>lsElectrodomesticos</t>
  </si>
  <si>
    <t>Aspiradora</t>
  </si>
  <si>
    <t>2.6.1.4.01</t>
  </si>
  <si>
    <t>Estufas de 20 pulgadas</t>
  </si>
  <si>
    <t>Microondas de 7 pies</t>
  </si>
  <si>
    <t>Refrigeradores de 8 pies</t>
  </si>
  <si>
    <t>Televisores de 32 pulgadas</t>
  </si>
  <si>
    <t>lsTelecomunicaciones</t>
  </si>
  <si>
    <t>Mapas de Evacuación</t>
  </si>
  <si>
    <t>2.6.5.5.01</t>
  </si>
  <si>
    <t>Otros Señales</t>
  </si>
  <si>
    <t>Punto de Reunion 2x2 pies, Metla colocado en pared</t>
  </si>
  <si>
    <t>Señal de Ruta de Evacuacion Area, Doble Cara 6x12, para techo con cables de acero  Fotoluminiscente</t>
  </si>
  <si>
    <t>Señales de Ruta de Evacuacion Flecha Derecha 5x8 en vinil fotoluminiscente sobre PVC de 4mm</t>
  </si>
  <si>
    <t>Señales de Ruta de Evacuacion Flecha Izquierda 5x8 en vinil fotoluminiscente sobre PVC de 4mm</t>
  </si>
  <si>
    <t>Señales de Salida 12x25¨ en vinil fotoluminiscente sobre PVC de 4mm</t>
  </si>
  <si>
    <t>Señalizaciones de Extintores y Modo de uso</t>
  </si>
  <si>
    <t xml:space="preserve">Equipo médico y de laboratorio </t>
  </si>
  <si>
    <t>lsEquiposMedicos</t>
  </si>
  <si>
    <t xml:space="preserve"> Agitador rotador VDRL.</t>
  </si>
  <si>
    <t>2.6.3.1.01</t>
  </si>
  <si>
    <t xml:space="preserve"> Aspirador de secreciones eléctrico rodable</t>
  </si>
  <si>
    <t xml:space="preserve"> Bandeja de Urología</t>
  </si>
  <si>
    <t xml:space="preserve"> Contador de células hematológicas.</t>
  </si>
  <si>
    <t xml:space="preserve"> Incubadora neonatal para UCI</t>
  </si>
  <si>
    <t xml:space="preserve"> Vitrina de acero inoxidable para material estéril 0.68x0.45x1.70m.</t>
  </si>
  <si>
    <t>Aza Diatermica</t>
  </si>
  <si>
    <t>Balanza  con tallímetro de 160 kg - 320 lbs.</t>
  </si>
  <si>
    <t>Balanza analítica de precisión</t>
  </si>
  <si>
    <t>Bandeja cirugía general</t>
  </si>
  <si>
    <t>Bandeja de acero inoxidable 30x20cms.</t>
  </si>
  <si>
    <t>Bandeja de cesárea.</t>
  </si>
  <si>
    <t>Bandeja de cirugía ortopédica</t>
  </si>
  <si>
    <t>Bandeja de legrado</t>
  </si>
  <si>
    <t>Bandeja de parto</t>
  </si>
  <si>
    <t>Bandeja ginecológica</t>
  </si>
  <si>
    <t>Baño maría 10 - 15 lts.</t>
  </si>
  <si>
    <t>Cama  tipo hospitalaria, de posición, con barandas,  colchón</t>
  </si>
  <si>
    <t>Cama cuna metálica rodable con barandas para niños 147 x 82.5 x 50 cms.</t>
  </si>
  <si>
    <t>Cama eléctrica de cuidados intensivos con barandas y funciones de posicionamientos especiales</t>
  </si>
  <si>
    <t>Cama unipersonal</t>
  </si>
  <si>
    <t>Camilla de emergencia  con barandas, ruedas  y  porta suero incluido</t>
  </si>
  <si>
    <t>Camilla de transporte intrahospitalaria con barandas, ruedas y porta suero</t>
  </si>
  <si>
    <t>Camilla de trauma shock</t>
  </si>
  <si>
    <t>Camilla para examen ginecológico.</t>
  </si>
  <si>
    <t>Carro de cura</t>
  </si>
  <si>
    <t>Centrífuga de Mesa de 24 tubos</t>
  </si>
  <si>
    <t>Chaleco plomado</t>
  </si>
  <si>
    <t>Cipap Fisher</t>
  </si>
  <si>
    <t>Colchones Hospitalarios 36' x 76' (Azul, Marron o Crema)</t>
  </si>
  <si>
    <t>Cuna de calor radiante</t>
  </si>
  <si>
    <t>Desfibrilador con monitor ECG, paleta externas y batería interna.</t>
  </si>
  <si>
    <t>Doppler fetal fijo</t>
  </si>
  <si>
    <t>Doppler fetal portátil</t>
  </si>
  <si>
    <t>Electrocardiógrafo de 3 canales portátil con carro</t>
  </si>
  <si>
    <t>Electrocauterio</t>
  </si>
  <si>
    <t>Escalinata de 2 peldaño</t>
  </si>
  <si>
    <t>Esfigmomanómetro De Pared Con Brazalete Adulto</t>
  </si>
  <si>
    <t>Esfigmomanómetro de pared con set de brazaletes pediátrico.</t>
  </si>
  <si>
    <t>Esfigmomanómetro de pedestal rodable adulto</t>
  </si>
  <si>
    <t>Esfigmomanómetro de pedestal rodable adulto/pediátrico</t>
  </si>
  <si>
    <t>Esfigmomanómetro portátil con brazalete para adulto</t>
  </si>
  <si>
    <t>Esfigmomanómetro portátil con set de Brazaletes pediátricos</t>
  </si>
  <si>
    <t>Estantería metalica de 4 niveles regulares</t>
  </si>
  <si>
    <t>Estetoscopio doble campana</t>
  </si>
  <si>
    <t>Estetoscopio pediátrico</t>
  </si>
  <si>
    <t>Frasco Esteril para muestras</t>
  </si>
  <si>
    <t>Horno eléctrico al seco cap. 28 litros.</t>
  </si>
  <si>
    <t>Incubadora de transporte</t>
  </si>
  <si>
    <t>Incubadora neonatal estándar</t>
  </si>
  <si>
    <t>Instalación de Rayos X en el Hospital Municipal de Haina</t>
  </si>
  <si>
    <t>Lámpara de fototerapia</t>
  </si>
  <si>
    <t>Lámpara quirúrgica cialítica de potencia alta.</t>
  </si>
  <si>
    <t>Lámpara quirúrgica de pie rodable .</t>
  </si>
  <si>
    <t>Laringoscopio adulto</t>
  </si>
  <si>
    <t>Máquina de anestesia 3 gases con monitoreo avanzado.</t>
  </si>
  <si>
    <t>Mesa de parto</t>
  </si>
  <si>
    <t>Mesa metálica angular rodable para instrumentos de acero inoxidable</t>
  </si>
  <si>
    <t>Mesa metálica tipo mayo acero inoxidable</t>
  </si>
  <si>
    <t>Mesa para operaciones mayores</t>
  </si>
  <si>
    <t>Microscopio binocular Tipo Estándar</t>
  </si>
  <si>
    <t>Monitor de actividad intrauterina y cardiofetal</t>
  </si>
  <si>
    <t>Monitor de funciones vitales de transporte 5 pararametros</t>
  </si>
  <si>
    <t>Monitores de signos vitales de pared de 5 parámetros .</t>
  </si>
  <si>
    <t>Nebulizador</t>
  </si>
  <si>
    <t>Negatoscopio metálico de 1 campo</t>
  </si>
  <si>
    <t>Negatoscopio metálico de 2 campos.</t>
  </si>
  <si>
    <t>Nevera para banco de sangre</t>
  </si>
  <si>
    <t>Nevera para Reactivos</t>
  </si>
  <si>
    <t>Orinal metálico</t>
  </si>
  <si>
    <t>Pulsoxímetro adulto pediátrico portátil.</t>
  </si>
  <si>
    <t>Pulsoxímetro con sensor neonatal.</t>
  </si>
  <si>
    <t>Resucitador manual adulto</t>
  </si>
  <si>
    <t>Resucitador manual neonatal</t>
  </si>
  <si>
    <t>Resucitador manual pediátrico</t>
  </si>
  <si>
    <t>Set de cirugía menor</t>
  </si>
  <si>
    <t>Set de diagnóstico de pared</t>
  </si>
  <si>
    <t>Set de diagnóstico portátil</t>
  </si>
  <si>
    <t>Set instrumental de curaciones.</t>
  </si>
  <si>
    <t>Silla de rueda aro No. 18</t>
  </si>
  <si>
    <t>Silla de rueda aro No. 24</t>
  </si>
  <si>
    <t>Sillón dental (de fabricación de local)</t>
  </si>
  <si>
    <t xml:space="preserve">Unidad de Monitoreo de Cuidados Intensivos </t>
  </si>
  <si>
    <t>Unidad de Rayos X portátil y con batería.</t>
  </si>
  <si>
    <t>Unidad dental digital completa</t>
  </si>
  <si>
    <t>Unidades dentales (de fabricación local)</t>
  </si>
  <si>
    <t>Ventilador mecánico adulto/pediátrico</t>
  </si>
  <si>
    <t>Ventilador mecánico neonatal</t>
  </si>
  <si>
    <t>Equipos de cómputo</t>
  </si>
  <si>
    <t>lsEquiposComputos</t>
  </si>
  <si>
    <t>Computadoras de escritorio</t>
  </si>
  <si>
    <t>2.6.1.3.01</t>
  </si>
  <si>
    <t xml:space="preserve">Headsets </t>
  </si>
  <si>
    <t>Impresora Multifunción</t>
  </si>
  <si>
    <t>Impresoras Blanco y Negro</t>
  </si>
  <si>
    <t>Laptop de 14 pulgadas</t>
  </si>
  <si>
    <t>lsEquiposSeguridad</t>
  </si>
  <si>
    <t>Arco Detector de Metales de 87' de alto x 35' de anho</t>
  </si>
  <si>
    <t>2.6.6.2.01</t>
  </si>
  <si>
    <t>Detectores de Metal Portatil de 16,5' de longitud</t>
  </si>
  <si>
    <t>Eventos generales</t>
  </si>
  <si>
    <t>lsEventosGenerales</t>
  </si>
  <si>
    <t>Alojamiento por una Noche por persona</t>
  </si>
  <si>
    <t>2.2.8.6.01</t>
  </si>
  <si>
    <t>Audivisuales, Decoración, Montaje y Desmontaje de Evento por 50 personas</t>
  </si>
  <si>
    <t>Audivisuales, Decoración, Montaje y Desmontaje de Evento por 80 personas</t>
  </si>
  <si>
    <t>lsGasoil</t>
  </si>
  <si>
    <t>Tickets de Combustible de RD$1,000.00</t>
  </si>
  <si>
    <t xml:space="preserve">2.3.7.1.02 </t>
  </si>
  <si>
    <t>Tickets de Combustible de RD$200.00</t>
  </si>
  <si>
    <t>Tickets de Combustible de RD$500.00</t>
  </si>
  <si>
    <t>Galones de Gasoil Optimo</t>
  </si>
  <si>
    <t>galon</t>
  </si>
  <si>
    <t>2.3.7.1.02</t>
  </si>
  <si>
    <t>Galones de Gasoil Regular</t>
  </si>
  <si>
    <t>Galones de Gasolina Premium</t>
  </si>
  <si>
    <t>Galones de Gasolina Regular</t>
  </si>
  <si>
    <t>Galones de GPL</t>
  </si>
  <si>
    <t>lsHerramientasMenores</t>
  </si>
  <si>
    <t>60 pie de Alambre Vinyl #14/2</t>
  </si>
  <si>
    <t>pie</t>
  </si>
  <si>
    <t>2.3.6.3.04</t>
  </si>
  <si>
    <t>Bandeja metálica colectora de agua de 1.50 x 0.70 x 0.70mts</t>
  </si>
  <si>
    <t>Cajas aéreas plásticas</t>
  </si>
  <si>
    <t>Canaleta de 1 pulgada</t>
  </si>
  <si>
    <t>Codos de 1' PVC</t>
  </si>
  <si>
    <t>Destornillador de Estria</t>
  </si>
  <si>
    <t>Destornillador Plano</t>
  </si>
  <si>
    <t>Faceplate 1 salida</t>
  </si>
  <si>
    <t>Grapas Plasticas para Alambre Vinyl #13</t>
  </si>
  <si>
    <t>Llave de Rueda tipo T</t>
  </si>
  <si>
    <t>Llaves de paso de bola (1 pulgada)</t>
  </si>
  <si>
    <t>Martillo</t>
  </si>
  <si>
    <t>Mini Jack RJ45</t>
  </si>
  <si>
    <t>Niples 1' x 2' hg</t>
  </si>
  <si>
    <t>Niples de 1' x 3' hg</t>
  </si>
  <si>
    <t>Organizador horizontal plástico</t>
  </si>
  <si>
    <t>Patch Cord UTP Cat.6 de 2 pies</t>
  </si>
  <si>
    <t>Patch Cord UTP Cat.6 de 7 pies</t>
  </si>
  <si>
    <t>Patch Panel 24 puertos Cat.6</t>
  </si>
  <si>
    <t>Pinzas para corte de tola</t>
  </si>
  <si>
    <t>Punta de Tria para Taladro</t>
  </si>
  <si>
    <t>PVC CR80/30 (kit de 500)</t>
  </si>
  <si>
    <t>Rack (Palometas) de Pared para Monitor NK PVM-2701</t>
  </si>
  <si>
    <t>Rack de pared 7U con Bisagras</t>
  </si>
  <si>
    <t>Tarugos Azules</t>
  </si>
  <si>
    <t>tee de 1 pulgada hg</t>
  </si>
  <si>
    <t>Tira de Lija 100/1</t>
  </si>
  <si>
    <t>Tira de Lija de Metal 12/1</t>
  </si>
  <si>
    <t>Tornillo para Tarugo Azul</t>
  </si>
  <si>
    <t>Tubo de Silicón Transparente</t>
  </si>
  <si>
    <t>lsImpresionyEncuadernacion</t>
  </si>
  <si>
    <t>Impresión Formularios (dos caras)</t>
  </si>
  <si>
    <t xml:space="preserve">2.2.2.2.01 </t>
  </si>
  <si>
    <t>lsLlantasyNeumaticos</t>
  </si>
  <si>
    <t xml:space="preserve">Goma (No.265/70/16 para camioneta Toyota Hilux) </t>
  </si>
  <si>
    <t>2.3.5.3.01</t>
  </si>
  <si>
    <t xml:space="preserve">Gomas (No. 265/70/15 para jeep Chevrolet Brazer) </t>
  </si>
  <si>
    <t>Neumáticos para Ford Ranger, Pirelli 265-70R-16</t>
  </si>
  <si>
    <t>Neumáticos para Motocicleta 110/80-18-58, trasera, Michelin</t>
  </si>
  <si>
    <t>Neumáticos para Motocicletas 80/90-21mc48p, delanteras Michelin</t>
  </si>
  <si>
    <t>Neumáticos para Toyota Hilux, Firestone 265/70 R 16</t>
  </si>
  <si>
    <t>Tubo de Neumáticos para Motocicleta, delantero, Michelin</t>
  </si>
  <si>
    <t>Tubo de Neumáticos para Motocicleta, trasero, Michelin</t>
  </si>
  <si>
    <t>lsMantenimiento</t>
  </si>
  <si>
    <t>Instalación, Correcion de Pintura, Cristal Delantero y Bumper de vehiculo</t>
  </si>
  <si>
    <t>2.7.2.6.01</t>
  </si>
  <si>
    <t>Mantenimiento de Vehículos</t>
  </si>
  <si>
    <t>Mantenimiento y reparación de equipos para computación</t>
  </si>
  <si>
    <t xml:space="preserve">Mantenimiento y/o Reparación Impresora  Multifuncional </t>
  </si>
  <si>
    <t>2.7.2.2.01</t>
  </si>
  <si>
    <t>Mantenimiento y/o Reparación Impresora Laser</t>
  </si>
  <si>
    <t>Servicio de Reparación y Mantenimiento de Fotocopiadora (anual)</t>
  </si>
  <si>
    <t>Reparación de Tomógrafo General Electric Brights Speed, serial 277468nm5</t>
  </si>
  <si>
    <t>2.7.2.4.01</t>
  </si>
  <si>
    <t>Mantenimiento y reparación de maquinarias y equipos</t>
  </si>
  <si>
    <t>Mantenimiento de Planta Electrica Cummins 20KVA</t>
  </si>
  <si>
    <t>Mantenimiento y Reparación de Aire Acondicionado de 3 Toneladas</t>
  </si>
  <si>
    <t>Reparacion y Mantenimiento Planta Eléctrica</t>
  </si>
  <si>
    <t>Servicio de Mantenimiento de Aire Acondicionado</t>
  </si>
  <si>
    <t>2.2.7.2.01</t>
  </si>
  <si>
    <t>Servicio de mantenimiento,lavado y brillado de piso</t>
  </si>
  <si>
    <t>2.7.1.7.01</t>
  </si>
  <si>
    <t>Servicios de Desinstalacion,  Instalación y Mantenimiento</t>
  </si>
  <si>
    <t>Mantenimiento y reparación de muebles y equipos de oficina</t>
  </si>
  <si>
    <t>Mantenimiento Planta Eléctrica</t>
  </si>
  <si>
    <t>2.7.1.6.01</t>
  </si>
  <si>
    <t>Suministro, Instalación y drenaje</t>
  </si>
  <si>
    <t>2.7.1.4.01</t>
  </si>
  <si>
    <t>lsMaterialesdeLimpieza</t>
  </si>
  <si>
    <t>Ambientador en Spray, diferentes Frangancias</t>
  </si>
  <si>
    <t>2.3.9.1.01</t>
  </si>
  <si>
    <t>Carro de limpieza de 2 baldes</t>
  </si>
  <si>
    <t>Cleaner, 1 Litro para Maquina ABX Micros 60</t>
  </si>
  <si>
    <t>Cubo plastico , con brazalete en metal, Mediano</t>
  </si>
  <si>
    <t>Docenas de Brillo de Metal (Fregar)</t>
  </si>
  <si>
    <t>Escoba plastica</t>
  </si>
  <si>
    <t>Galón de Cloro</t>
  </si>
  <si>
    <t>Galones de Limpia Cristales</t>
  </si>
  <si>
    <t>Jabón Liquido Lavaplatos</t>
  </si>
  <si>
    <t>Jabón Liquido para Manos</t>
  </si>
  <si>
    <t>Neutralizador de Olor</t>
  </si>
  <si>
    <t xml:space="preserve">Pinespuma </t>
  </si>
  <si>
    <t>Rastrillo plastico palo en  en madera</t>
  </si>
  <si>
    <t>Saco de Detergente en Polvo</t>
  </si>
  <si>
    <t>Suaper</t>
  </si>
  <si>
    <t>Muebles de alojamiento</t>
  </si>
  <si>
    <t>lsMueblesdeAlojamiento</t>
  </si>
  <si>
    <t>Bancada de 3 asientos</t>
  </si>
  <si>
    <t>2.6.1.2.02</t>
  </si>
  <si>
    <t>Bancada de 4 asientos</t>
  </si>
  <si>
    <t>lsMueblesdeOficina</t>
  </si>
  <si>
    <t>Anaquel metalico de 5 niveles</t>
  </si>
  <si>
    <t>2.6.1.1.02</t>
  </si>
  <si>
    <t>Anaqueles de Metal de 1.20m+0.60 cm</t>
  </si>
  <si>
    <t>2.6.1.1.01</t>
  </si>
  <si>
    <t>Anaqueles de Metal de 1.m+0.60 cm</t>
  </si>
  <si>
    <t>Archivador metálico de 4 gavetas.</t>
  </si>
  <si>
    <t>Archivos Laterales 2.3 de 4 gavetas</t>
  </si>
  <si>
    <t>Armario metálico dobles o lockers con ojete para candado.</t>
  </si>
  <si>
    <t>Bandeja metálica rodable de sobre cama para alimentos</t>
  </si>
  <si>
    <t>Cubiculos (1.05mt x 1.00mt x 0.60mt)</t>
  </si>
  <si>
    <t>Cubo metalico para desperdicios con tapa accionada a pedal</t>
  </si>
  <si>
    <t>Dispositivo de Paso Rápido de Peajes para Vehículos</t>
  </si>
  <si>
    <t>Escritorio metálico de 2 cajones de 100 x 60 cms.</t>
  </si>
  <si>
    <t>Gabinetes Aereos 1.00mt con puerta tipo tambor</t>
  </si>
  <si>
    <t>Mesa comedor con 4 sillas</t>
  </si>
  <si>
    <t>Silla metálica giratoria rodable con asiento alto</t>
  </si>
  <si>
    <t>Silla secretarial</t>
  </si>
  <si>
    <t>Sillas de Oficina sin brazo, con soporte lumbar</t>
  </si>
  <si>
    <t>Sillas de visitas</t>
  </si>
  <si>
    <t>Sillas secretariales sin brazo con soporte lumbar</t>
  </si>
  <si>
    <t>Sillón ejecutivo color negro, con brazo, soporte lumbar, en leader</t>
  </si>
  <si>
    <t>Sillon Ergonomico o Postural color negro</t>
  </si>
  <si>
    <t>Sillón para sala de reuniones</t>
  </si>
  <si>
    <t>Sillón semiejecutivo sin porta brazos unipersonal</t>
  </si>
  <si>
    <t>Taburete metálico asiento giratorio rodable con espaldar.</t>
  </si>
  <si>
    <t>Taburete metalico giratorio con espaldar para anestesiologo</t>
  </si>
  <si>
    <t>lsObrasMenoresEdificaciones</t>
  </si>
  <si>
    <t xml:space="preserve"> Adecuación Local </t>
  </si>
  <si>
    <t>2.7.1.1.01</t>
  </si>
  <si>
    <t>lsOtrosEquipos</t>
  </si>
  <si>
    <t>Bomba de agua de 1.5 hp, doble impele</t>
  </si>
  <si>
    <t>2.6.5.8.01</t>
  </si>
  <si>
    <t>Bomba de Agua de 3HP - 110-220V</t>
  </si>
  <si>
    <t>Gato Hidráulico 2 TOM. TW</t>
  </si>
  <si>
    <t>Tanque de hidroneumatico de 120 galones - alta presion</t>
  </si>
  <si>
    <t>lsPeaje</t>
  </si>
  <si>
    <t>Peaje (por vehiculo)</t>
  </si>
  <si>
    <t>2.2.4.4.01</t>
  </si>
  <si>
    <t>Pinturas, barnices, lacas, diluyentes y absorbentes para pintura</t>
  </si>
  <si>
    <t>lsPinturas</t>
  </si>
  <si>
    <t>Cemento de pvc de 16oz</t>
  </si>
  <si>
    <t>2.3.7.2.06</t>
  </si>
  <si>
    <t>Pastas de cloro de cisternas 200GRS</t>
  </si>
  <si>
    <t>lsProductosArtesGraficas</t>
  </si>
  <si>
    <t>Calcomanias</t>
  </si>
  <si>
    <t>2.3.3.3.01</t>
  </si>
  <si>
    <t>Letrero en Acrílico rotulado en Vinil adhesivo, Tornillos Decorativo (0.71mt x 1.06mt) con instalación</t>
  </si>
  <si>
    <t>lsProductosdeCemento</t>
  </si>
  <si>
    <t>Cemento blanco</t>
  </si>
  <si>
    <t>libra</t>
  </si>
  <si>
    <t>2.3.6.1.01</t>
  </si>
  <si>
    <t>lsProductosdeLoza</t>
  </si>
  <si>
    <t>Inodoros color blanco</t>
  </si>
  <si>
    <t>2.3.6.2.02</t>
  </si>
  <si>
    <t>Lavamanos con pedestal color blanco</t>
  </si>
  <si>
    <t>Pedestal de Lavamanos color blanco</t>
  </si>
  <si>
    <t>lsProductosdePapel</t>
  </si>
  <si>
    <t>Carpetas Azules de 5 Pulgadas con 3 aros.</t>
  </si>
  <si>
    <t>Carpetas institucionales con bolsillo full color, Cartón 9x12</t>
  </si>
  <si>
    <t>Carpetas No.1, Blanca c/Cover</t>
  </si>
  <si>
    <t>2.3.3.2.01</t>
  </si>
  <si>
    <t>Carpetas No.2</t>
  </si>
  <si>
    <t>Carpetas No.3</t>
  </si>
  <si>
    <t>Carpetas No.4</t>
  </si>
  <si>
    <t xml:space="preserve">Carpetas No.5, Blanca c/Cover </t>
  </si>
  <si>
    <t>Fardos de Papel Higiénico Jumbo</t>
  </si>
  <si>
    <t>Fardos de Papel Toalla</t>
  </si>
  <si>
    <t>Fardos de Servilletas</t>
  </si>
  <si>
    <t>Fólder de bolsillo color azul</t>
  </si>
  <si>
    <t>Folders 8 1/2x 11 (100/1) Impropapel</t>
  </si>
  <si>
    <t>Folders 8 1/2x 11 (100/1), de Colores</t>
  </si>
  <si>
    <t>Folders 8 1/2x 13 (100/1), Ofi Folder</t>
  </si>
  <si>
    <t>Folders 8 1/2x 13 (100/1), Ofinota</t>
  </si>
  <si>
    <t>Formulario de Requisicion de Materiales de 50 juegos con 3 autocopias</t>
  </si>
  <si>
    <t>Libretas Rayadas 5x8 (docena)</t>
  </si>
  <si>
    <t>Libretas Rayadas 8 1/2 x 11 (docena)</t>
  </si>
  <si>
    <t>Máquinas sumadoras Electrónicas</t>
  </si>
  <si>
    <t>Resma de Hojas timbradas con Logo de la Institución 8 1/2 x 11 (Bond 24)</t>
  </si>
  <si>
    <t>Resma de Papel 8 1/2x11</t>
  </si>
  <si>
    <t>resma</t>
  </si>
  <si>
    <t>2.3.3.1.01</t>
  </si>
  <si>
    <t>Resma de Papel 8 1/2x14</t>
  </si>
  <si>
    <t>Rollo de Papel para Sumadora, 21/4¨x120 Import</t>
  </si>
  <si>
    <t>Sobres para Carta (cajas) 500/1</t>
  </si>
  <si>
    <t>Sumadoras Electricas</t>
  </si>
  <si>
    <t>lsProductosdeVidrio</t>
  </si>
  <si>
    <t xml:space="preserve">Cristal Delantero para Isuzu D-Max </t>
  </si>
  <si>
    <t>2.3.6.2.01</t>
  </si>
  <si>
    <t xml:space="preserve">Cristal Delantero para Mitsubishi L200 </t>
  </si>
  <si>
    <t xml:space="preserve">Cristal Delantero para Nissan Frontier </t>
  </si>
  <si>
    <t>Cristal Delantero para Toyota Fortunner</t>
  </si>
  <si>
    <t xml:space="preserve">Cristal Delantero para Toyota Hilux </t>
  </si>
  <si>
    <t>lsProductosElectricos</t>
  </si>
  <si>
    <t>Alambre STD No. 12 (2.5 mm) Rollo</t>
  </si>
  <si>
    <t>2.3.9.6.01</t>
  </si>
  <si>
    <t>Alicate Eléctrico 9'' TRUPER (12351)</t>
  </si>
  <si>
    <t>Bateria AA (docenas) Maxell</t>
  </si>
  <si>
    <t>Bateria AAA  (docenas), Insterstate</t>
  </si>
  <si>
    <t>Bateria AAA  Maxell (docenas)</t>
  </si>
  <si>
    <t>Baterías de Vehículos para Isuzu D-Max</t>
  </si>
  <si>
    <t>Baterías de Vehículos para Nissan Frontier</t>
  </si>
  <si>
    <t>Baterías de Vehículos para Nissan Patrol</t>
  </si>
  <si>
    <t>Baterías de Vehículos para Toyota Corolla</t>
  </si>
  <si>
    <t>Baterías para UPS de Tomógrafo ( capacidad 80KVA/64KVA)</t>
  </si>
  <si>
    <t>Bombillo Pequeño 25W, Bajo Consumo</t>
  </si>
  <si>
    <t>Extensiones elécricas de 10 pies, color mamey (3M) 48006 Voltech</t>
  </si>
  <si>
    <t>Fotocelda con Base</t>
  </si>
  <si>
    <t>Main Breaker Trifasico de 240 voltios</t>
  </si>
  <si>
    <t>Reflectores LED 100W</t>
  </si>
  <si>
    <t>Regletas 6 Salidas Voltech</t>
  </si>
  <si>
    <t>Switch 24 puertos Gigabit (No POE)</t>
  </si>
  <si>
    <t>Tape 3M Scoth-23 de Goma</t>
  </si>
  <si>
    <t>Tape 3M Scoth-33 Vinil</t>
  </si>
  <si>
    <t>Tomacorrientes 110v, tipo Livingston</t>
  </si>
  <si>
    <t>Transformadores 2x32W Silvania de 110v/ 277v</t>
  </si>
  <si>
    <t>Tubos fluorescentes Blancos 32w Caja 25/1</t>
  </si>
  <si>
    <t>lsProductosMedicinalesH</t>
  </si>
  <si>
    <t>Anestesia al 2% 1 50.00</t>
  </si>
  <si>
    <t>2.3.4.1.01</t>
  </si>
  <si>
    <t>Anestesia al 3% 50/1</t>
  </si>
  <si>
    <t>Dycal brazil</t>
  </si>
  <si>
    <t>2.3.4.2.01</t>
  </si>
  <si>
    <t>Eugenol (frasco)</t>
  </si>
  <si>
    <t>Grabado Acido 37% Phosphoric 12g</t>
  </si>
  <si>
    <t>Grabado ácido 37% Phosphoric 12g</t>
  </si>
  <si>
    <t>Hidróxido de Calcio USA</t>
  </si>
  <si>
    <t>Hyaminol solución desinfectante 16 oz.</t>
  </si>
  <si>
    <t>Hyaminol solucion desinfectante 16oz.</t>
  </si>
  <si>
    <t>Kit de Resina</t>
  </si>
  <si>
    <t>Lysol Odontológico IC</t>
  </si>
  <si>
    <t>tonelada</t>
  </si>
  <si>
    <t>Minolyse LGM para Maquina ABX Micros 60</t>
  </si>
  <si>
    <t>Minoton/Minidil, 20 litros para Maquina ABX Micros 60</t>
  </si>
  <si>
    <t>Oxido de Zinc 2oz. (LC)</t>
  </si>
  <si>
    <t>Papel articular</t>
  </si>
  <si>
    <t>Pasta profiláctica Cherry 12oz</t>
  </si>
  <si>
    <t>Pasta Profiláctica Cherry 12oz.</t>
  </si>
  <si>
    <t>Resina flow</t>
  </si>
  <si>
    <t>lsProductosMetalicos</t>
  </si>
  <si>
    <t>Aro para Goma No. 265/70/16 para Camioneta Toyota Hilux</t>
  </si>
  <si>
    <t>2.3.6.3.01</t>
  </si>
  <si>
    <t>Productos químicos de uso personal</t>
  </si>
  <si>
    <t>lsProductosQuimicos</t>
  </si>
  <si>
    <t>Galón de Gel Anti-bacterial para manos</t>
  </si>
  <si>
    <t>2.3.7.2.03</t>
  </si>
  <si>
    <t>lsPublicidadyPropaganda</t>
  </si>
  <si>
    <t xml:space="preserve">Publicación en el Periódico, de Proceso de Licitación Publica Nacional durante 2 Días, </t>
  </si>
  <si>
    <t>dia</t>
  </si>
  <si>
    <t xml:space="preserve">2.2.2.1.01 </t>
  </si>
  <si>
    <t>Servicios técnicos y profesionales</t>
  </si>
  <si>
    <t>lsServiciosTecnicosProfesionales</t>
  </si>
  <si>
    <t>Pagos facilitadores externos</t>
  </si>
  <si>
    <t xml:space="preserve">Cheque </t>
  </si>
  <si>
    <t>2.2.8.7.06</t>
  </si>
  <si>
    <t>Sistemas de aire acondicionado, calefacción y de refrigeración industrial y comercial</t>
  </si>
  <si>
    <t>lsAireAcondicionado</t>
  </si>
  <si>
    <t>Condensador de 24,000 BTU, Refrigerante 22</t>
  </si>
  <si>
    <t>2.6.5.4.01</t>
  </si>
  <si>
    <t>Motor para Aire Condicionado Centralizado</t>
  </si>
  <si>
    <t>Útiles de cocina y comedor</t>
  </si>
  <si>
    <t>lsUtilesdeCocina</t>
  </si>
  <si>
    <t>Azucareras en Acero Inoxidable</t>
  </si>
  <si>
    <t>2.3.9.5.01</t>
  </si>
  <si>
    <t>Bandeja de guano o Madera artesanal 18x10 (rectangular)</t>
  </si>
  <si>
    <t>Docena de Platos hondo para Sopa, Blancos</t>
  </si>
  <si>
    <t>docena</t>
  </si>
  <si>
    <t>Docena de Platos llanos color blanco</t>
  </si>
  <si>
    <t>Docenas de Copas de Cristal para agua 10.7 oz</t>
  </si>
  <si>
    <t>Docenas de Copas de Cristal para agua bajitas</t>
  </si>
  <si>
    <t>Docenas de cucharitas para cafe</t>
  </si>
  <si>
    <t>Grecas Industriales de 4 litros</t>
  </si>
  <si>
    <t>Set de docenas de Tazas color blanco para cafe</t>
  </si>
  <si>
    <t>sets de Cuchillos, Tenedores y Cucharas (acero inoxidable)</t>
  </si>
  <si>
    <t>Termos para Cafe de 1.5 litros color negro</t>
  </si>
  <si>
    <t>Tetera para Té</t>
  </si>
  <si>
    <t>Útiles de escritorio, oficina, informática y de enseñanza</t>
  </si>
  <si>
    <t>lsUtilesdeOficina</t>
  </si>
  <si>
    <t xml:space="preserve">	Cubeta de acero inoxidable rodable</t>
  </si>
  <si>
    <t xml:space="preserve">2.3.9.2.01 </t>
  </si>
  <si>
    <t xml:space="preserve">	Zafacón de acero inoxidable con tapa y pedal</t>
  </si>
  <si>
    <t>(662) COLOR para impresora HP 3515</t>
  </si>
  <si>
    <t>(662) NEGRO para impresora HP 3515</t>
  </si>
  <si>
    <t>122XL (CH563HC) para impresora HP 2050 (PERSONAL)</t>
  </si>
  <si>
    <t>670 (CZ113AL) NEGRO para impresora HP AVANTAGE 4625</t>
  </si>
  <si>
    <t>670 (CZ114AL) AZUL para impresora HP AVANTAGE 4625</t>
  </si>
  <si>
    <t>670 (CZ115AL) MAGENTA para impresora HP AVANTAGE 4625</t>
  </si>
  <si>
    <t>670 (CZ116AL) AMARILLO para impresora HP AVANTAGE 4625</t>
  </si>
  <si>
    <t>74 NEGRO para impresora HP C4280</t>
  </si>
  <si>
    <t>75 COLOR para impresora HP C4280</t>
  </si>
  <si>
    <t>AL-100 TD para impresora SHARP AL-2030</t>
  </si>
  <si>
    <t>Archivo Acordeon</t>
  </si>
  <si>
    <t>Bandas de Gomas No. 18 (cajas)</t>
  </si>
  <si>
    <t>Bandejas para Escritorio</t>
  </si>
  <si>
    <t>Cajas de Clips (19MM) pequeño</t>
  </si>
  <si>
    <t>Cajas de Clips (32MM) Mediano</t>
  </si>
  <si>
    <t>Cajas de Clips (51MM) Grande</t>
  </si>
  <si>
    <t>Cajas de Felpas Azules</t>
  </si>
  <si>
    <t>Cajas de Lapiceros Azules</t>
  </si>
  <si>
    <t>Cajas Marcadores de Pizarra</t>
  </si>
  <si>
    <t>Carpetas para archivos</t>
  </si>
  <si>
    <t>Cartucho 122 Color para impresora HP2050 (Personal)</t>
  </si>
  <si>
    <t>Cartucho 122 Negro para impresora HP 2050 (Personal)</t>
  </si>
  <si>
    <t>Cartucho 662 color para impresora HP 3515</t>
  </si>
  <si>
    <t>Cartucho 662 Negro para impresora HP 3515</t>
  </si>
  <si>
    <t>Cartucho 670 (CZ113AL) Negro  para impresora HP AVANTAGE 4625</t>
  </si>
  <si>
    <t>Cartucho 670 (CZ114AL) Magenta para impresora HP AVANTAGE 4625</t>
  </si>
  <si>
    <t>Cartucho 670 (CZ115AL) Amarillo para impresora HP AVANTAGE 4625</t>
  </si>
  <si>
    <t>Cartucho 670 (CZ116AL) Cian para impresora HP AVANTAGE 4625</t>
  </si>
  <si>
    <t>Cartucho 74 Negro para impresora HP C4280</t>
  </si>
  <si>
    <t>Cartucho 75 Color para impresora HP C4280</t>
  </si>
  <si>
    <t>Cartucho 954 Amarillo para impresora OFFICEJET PRO8710</t>
  </si>
  <si>
    <t>Cartucho 954 Cian para impresora OFFICEJET PRO8710</t>
  </si>
  <si>
    <t>Cartucho 954 Magenta para impresora HP OFFICEJET PRO8710</t>
  </si>
  <si>
    <t>Cartucho 954 Negro para impresora HP OFFICEJET PRO8710</t>
  </si>
  <si>
    <t>Cartucho CN050A (951) CIAN para impresora HP OFFICEJET PRO8610</t>
  </si>
  <si>
    <t>Cartucho CN051 (951) Magenta para impresora HP OFFICEJET PRO8610</t>
  </si>
  <si>
    <t>Cartucho CN052A Amarillo para impresora HP OFFICEJET PRO8610</t>
  </si>
  <si>
    <t>Cartucho HP 60 Negro para impresora HP DESKJET D1660</t>
  </si>
  <si>
    <t>Cartuchos color Negro para Impresora HP Photosmart C4280</t>
  </si>
  <si>
    <t>CB435A (35A) para impresora Laserjet P1006</t>
  </si>
  <si>
    <t>CE285A (85A) para impresora HP P1102W</t>
  </si>
  <si>
    <t>CE310A para impresora HP CP1025NW</t>
  </si>
  <si>
    <t>CE505A (05A) para impresora HP P2055DM</t>
  </si>
  <si>
    <t>Cera para contar Red Star 1.1 oz</t>
  </si>
  <si>
    <t>CF226A (26A) para impresora HP MFP M426 FDW</t>
  </si>
  <si>
    <t>CF283A (83A) para impresora HP MFP M127 FN</t>
  </si>
  <si>
    <t>Cinta adhesiva 3/4</t>
  </si>
  <si>
    <t>Cinta para Calculadora electronica CIO Negra-Roja</t>
  </si>
  <si>
    <t>CL-511 COLOR para impresora CANON PIXMA MP230</t>
  </si>
  <si>
    <t>CL-513 XL COLOR para impresora CANON PIXMA MP230</t>
  </si>
  <si>
    <t>Clip porta Carnet</t>
  </si>
  <si>
    <t>Clips Mediano 33MM</t>
  </si>
  <si>
    <t>Clips Sujeta Papel Grande</t>
  </si>
  <si>
    <t xml:space="preserve">Clips Sujeta Papel Pequeño </t>
  </si>
  <si>
    <t>CN050A (951) CIAN AZUL para impresora HP OFFICEJET PRO8610</t>
  </si>
  <si>
    <t>CN051A (951) MAGENTA para impresora HP OFFICEJET PRO8610</t>
  </si>
  <si>
    <t>CN052A (952) AMARILLO para impresora HP OFFICEJET PRO8610</t>
  </si>
  <si>
    <t>Corrector Liquido  20ml</t>
  </si>
  <si>
    <t>Disco Duro externo de 2 Tera Bytes</t>
  </si>
  <si>
    <t>E260A11L para impresora LEXMARK E260DN</t>
  </si>
  <si>
    <t>Grapa Industrial Grande (cajas)</t>
  </si>
  <si>
    <t>Grapadoras de Metal</t>
  </si>
  <si>
    <t>Guillotina 15¨</t>
  </si>
  <si>
    <t>Lapiceros Azules</t>
  </si>
  <si>
    <t>Lapiceros color Azul (cajas)</t>
  </si>
  <si>
    <t>Lapiceros color negro (cajas)</t>
  </si>
  <si>
    <t>Lapiceros color rojo (cajas)</t>
  </si>
  <si>
    <t>Lápiz de carbon (docena)</t>
  </si>
  <si>
    <t>Memoria Micro SD de 64GB</t>
  </si>
  <si>
    <t>Memorias USB 8 GB</t>
  </si>
  <si>
    <t>Mural de Corcho, Marco Madera 24x35</t>
  </si>
  <si>
    <t>Notas de papel autoadhesivo, Post it 3x3</t>
  </si>
  <si>
    <t>Paquetes Post-it Banderitas, 5 Colores Hopax (Sing Here)</t>
  </si>
  <si>
    <t>PG-510 NEGRO para impresora CANON PIXMA MP230</t>
  </si>
  <si>
    <t>PG-512 XL NEGRO para impresora CANON PIXMA MP230</t>
  </si>
  <si>
    <t>Pizarras Blancas Laminadas 90x60 cm con Trípode</t>
  </si>
  <si>
    <t>Plásticos Protectores de Carnet</t>
  </si>
  <si>
    <t>Porta Clips</t>
  </si>
  <si>
    <t>Porta Lápiz de Metal</t>
  </si>
  <si>
    <t>Porta Revista de Metal</t>
  </si>
  <si>
    <t>Post it 3x3,  Varios Colores</t>
  </si>
  <si>
    <t>Post it Banderita</t>
  </si>
  <si>
    <t>Post it Grandes</t>
  </si>
  <si>
    <t>Post it Pequeño</t>
  </si>
  <si>
    <t>Q1338A (38A) para impresora LASERJET 4200 DTN</t>
  </si>
  <si>
    <t>Q2612AD (12A) para impresora HP LASERJET 1022</t>
  </si>
  <si>
    <t>Q5942A (42A) para impresora LASERJET 4250</t>
  </si>
  <si>
    <t>Reglas Plásticas 12¨</t>
  </si>
  <si>
    <t>Resaltador Amarillo Fluorescente</t>
  </si>
  <si>
    <t>Resaltador Fluorescente</t>
  </si>
  <si>
    <t>Router wifi</t>
  </si>
  <si>
    <t>Sacapuntas</t>
  </si>
  <si>
    <t>Sacapuntas Eléctrico</t>
  </si>
  <si>
    <t>Sello de Despachado (CUADRADO)</t>
  </si>
  <si>
    <t>Sello de Recibido (CUADRADO)</t>
  </si>
  <si>
    <t>Sellos Gomigrafos</t>
  </si>
  <si>
    <t>Separadores carpeta 8 1/2 x11</t>
  </si>
  <si>
    <t>Stick de Colle 35g (Pegamento)</t>
  </si>
  <si>
    <t>Tabla de Apoyo de Madera</t>
  </si>
  <si>
    <t>Tabla de apoyo/ Madera</t>
  </si>
  <si>
    <t>Tape 33-3M (un rollo)</t>
  </si>
  <si>
    <t>Tijeras de oficina</t>
  </si>
  <si>
    <t>Tinta para Sello color azul (docenas)</t>
  </si>
  <si>
    <t>Tinta para Sello color rojo</t>
  </si>
  <si>
    <t>Toner AR-310NT para impresora SHARP AR-M237</t>
  </si>
  <si>
    <t>Toner CB435A (35A) para impresora LASERJET P1006</t>
  </si>
  <si>
    <t>Toner CE285A (85A) para impresora HP P1102W</t>
  </si>
  <si>
    <t>Toner CE310A 126A para impresora HP CP1025NW</t>
  </si>
  <si>
    <t>Toner CE505A (05A) para impresora HP P2055DM</t>
  </si>
  <si>
    <t>Toner CF217A (17A) para impresora HP M102W</t>
  </si>
  <si>
    <t>Toner CF226A (26A) para impresora HP MFP M426 FDW</t>
  </si>
  <si>
    <t>Toner CF280A (80A) para impresora HP 400 M401 DNE</t>
  </si>
  <si>
    <t>Toner CF283A (83A) para impresora HP MFP M127 FN</t>
  </si>
  <si>
    <t>Toner E260A11L para impresora LEXMARK E260DN</t>
  </si>
  <si>
    <t>Toner HP CF217A 17A</t>
  </si>
  <si>
    <t>Toner para Impresora Xeroz 3220</t>
  </si>
  <si>
    <t>Toner Q1338A (38A) para impresora LASERJET 4200 DTN</t>
  </si>
  <si>
    <t>Toner Q2612AD (12A) para impresora HP LASERJET 1020</t>
  </si>
  <si>
    <t>Toner Q5942A (42A) para impresora LASERJET 4250</t>
  </si>
  <si>
    <t>Toner Q5945A (45A) para impresora HP 4345 MFP</t>
  </si>
  <si>
    <t>Toner T3520 para impresora TOSHIBA T3520</t>
  </si>
  <si>
    <t>Toner T4710U para impresora TOSHIBA SUPER G3</t>
  </si>
  <si>
    <t xml:space="preserve">Unidades de Sacagrapas </t>
  </si>
  <si>
    <t>Zafacón de Metal para escritorio</t>
  </si>
  <si>
    <t>Útiles menores médico-quirúrgicos</t>
  </si>
  <si>
    <t>lsUtilesMenoresMQ</t>
  </si>
  <si>
    <t>Aguja con hilo de seda 3/0</t>
  </si>
  <si>
    <t>2.3.9.3.01</t>
  </si>
  <si>
    <t>Aguja con Hilo de Seda 3/0</t>
  </si>
  <si>
    <t xml:space="preserve">2.3.9.3.01 </t>
  </si>
  <si>
    <t>Aguja corta 27G  1x100</t>
  </si>
  <si>
    <t>Aguja Corta 27G 1x100 (cajas)</t>
  </si>
  <si>
    <t>Aguja larga 27G  1x100</t>
  </si>
  <si>
    <t>Aguja Larga 27G 1x100 (cajas)</t>
  </si>
  <si>
    <t>Algodon en rollo (libra)</t>
  </si>
  <si>
    <t>Algodón en rollo (libra)</t>
  </si>
  <si>
    <t>Babero desechable</t>
  </si>
  <si>
    <t>Babero desechable 500/1</t>
  </si>
  <si>
    <t>Baja Lengua (1 caja)</t>
  </si>
  <si>
    <t>Baja lengua 100/1</t>
  </si>
  <si>
    <t>Banda de Celuloide 1x100</t>
  </si>
  <si>
    <t>Espejo con mango</t>
  </si>
  <si>
    <t>Fresa de pulido de Resina dorada (larga)</t>
  </si>
  <si>
    <t>Fresa económica 2200F</t>
  </si>
  <si>
    <t>Fresa Económica 2200F</t>
  </si>
  <si>
    <t>Fresa redonda 1012</t>
  </si>
  <si>
    <t>Fresa Redonda 1012</t>
  </si>
  <si>
    <t>Fresa redonda 1014</t>
  </si>
  <si>
    <t>Fresa Redonda 1014</t>
  </si>
  <si>
    <t>Fresa tipo Schufu</t>
  </si>
  <si>
    <t>Gasa 2'x 2'/4 No esterelizada 200/1 (paquetes)</t>
  </si>
  <si>
    <t>Gasa 2'x 2'/4 no esterilizada 200/1 (paquetes)</t>
  </si>
  <si>
    <t>Gorro Azul de Cirugia 100/1</t>
  </si>
  <si>
    <t>Guantes L</t>
  </si>
  <si>
    <t>Guantes L (cajas)</t>
  </si>
  <si>
    <t>Guantes M</t>
  </si>
  <si>
    <t>Guantes M (cajas)</t>
  </si>
  <si>
    <t>Guantes S</t>
  </si>
  <si>
    <t>Guantes S (cajas)</t>
  </si>
  <si>
    <t>Instrumento de obturación plástica</t>
  </si>
  <si>
    <t>Jeringa porta Carpule</t>
  </si>
  <si>
    <t>Kits de Resina</t>
  </si>
  <si>
    <t>Mascarilla lisa rectangular azul 1x50</t>
  </si>
  <si>
    <t>Mascarilla Lisa Rectangular Azul 1x50</t>
  </si>
  <si>
    <t>Papel Articular</t>
  </si>
  <si>
    <t>Turbina</t>
  </si>
  <si>
    <t>lsViaticosDP</t>
  </si>
  <si>
    <t>Viaticos Chofer Sin Hospedaje</t>
  </si>
  <si>
    <t>2.2.3.1.01</t>
  </si>
  <si>
    <t>Viaticos Tecnicos con Hospedaje</t>
  </si>
  <si>
    <t>Viaticos Tecnicos Sin Hospedaje</t>
  </si>
  <si>
    <t>lsEquiposTransporte</t>
  </si>
  <si>
    <t>Unidad</t>
  </si>
  <si>
    <t>2.6.4.1.01</t>
  </si>
  <si>
    <t>2.6.4.2.01</t>
  </si>
  <si>
    <t>2.6.4.8.01</t>
  </si>
  <si>
    <t>Recursos Externos</t>
  </si>
  <si>
    <t>Código Presupuestario</t>
  </si>
  <si>
    <t>CEAS:</t>
  </si>
  <si>
    <t>Programación de Insumos</t>
  </si>
  <si>
    <t>Prioridades Directivas</t>
  </si>
  <si>
    <t>Resultados Esperados</t>
  </si>
  <si>
    <t xml:space="preserve">Productos </t>
  </si>
  <si>
    <t>Código</t>
  </si>
  <si>
    <t>Actividades Programables Presupuestables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</si>
  <si>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</si>
  <si>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</si>
  <si>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</si>
  <si>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</si>
  <si>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</si>
  <si>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</si>
  <si>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</si>
  <si>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</si>
  <si>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</si>
  <si>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</si>
  <si>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</si>
  <si>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</si>
  <si>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 xml:space="preserve">Total de Acciones </t>
  </si>
  <si>
    <t>Medio de Verificación 1</t>
  </si>
  <si>
    <t>Medio de Verificación 2</t>
  </si>
  <si>
    <t>Medio de Verificación 3</t>
  </si>
  <si>
    <t>Desarrollo y Gestión de la Red de Servicios</t>
  </si>
  <si>
    <t>Informe</t>
  </si>
  <si>
    <t>Transparencia Institucional</t>
  </si>
  <si>
    <t>Listado de participación</t>
  </si>
  <si>
    <t>Gestión Integral de Información</t>
  </si>
  <si>
    <t>Fotos</t>
  </si>
  <si>
    <t>Gestión Administrativa y Estratégica fortalecida</t>
  </si>
  <si>
    <t>Gestión y Control de la Planificación Institucional</t>
  </si>
  <si>
    <t>Promoción y Cultura de Innovación</t>
  </si>
  <si>
    <t>Plan</t>
  </si>
  <si>
    <t>Disminución de la Mortalidad Materna e Infantil</t>
  </si>
  <si>
    <t>Promovida la gestión eficiente, que facilite la comunicación, coordinación y control de la red del SNS</t>
  </si>
  <si>
    <t>Gestionar y fortalecer el Talento Humano</t>
  </si>
  <si>
    <t>Manual</t>
  </si>
  <si>
    <t>Incrementada la sostenibilidad financiera de la Red, mediante la implementación de un Modelo de Gestión Económico y Financiero que permita reducir las brechas entre los recursos y las necesidades</t>
  </si>
  <si>
    <t>Automatización Tecnológica</t>
  </si>
  <si>
    <t>Racionalizado el uso de los recursos financieros y económicos (inventario, bienes y equipos)</t>
  </si>
  <si>
    <t>Cultura de Servicios y Gestión de Usuarios</t>
  </si>
  <si>
    <t>Fortalecimiento de la Veeduría y participación social</t>
  </si>
  <si>
    <t>Reporte</t>
  </si>
  <si>
    <t>Calidad de la Atención Clínica</t>
  </si>
  <si>
    <t>Minuta</t>
  </si>
  <si>
    <t>Adecuada infraestructura tecnología para dar respuestas a las demandas de los usuarios del nivel central del SNS</t>
  </si>
  <si>
    <t>Inventario</t>
  </si>
  <si>
    <t>Régimen de auditoria de calidad de la información implementado</t>
  </si>
  <si>
    <t>Sistemas de información digitales estandarizados, que permita el flujo de información entre niveles y facilite la toma de decisiones desarrollados e implementados</t>
  </si>
  <si>
    <t>Memoria</t>
  </si>
  <si>
    <t>Registro Digital</t>
  </si>
  <si>
    <t>Aumentado el desarrollo institucional a través del fortalecimiento de las competencias de los colaboradores, enfocados a la consecución de los objetivos estratégicos del SNS</t>
  </si>
  <si>
    <t>Definida las directrices que constituyen una base sana para una gestión eficaz de los recursos humanos del SNS y la Red de Servicios</t>
  </si>
  <si>
    <t>Fortalecido el acceso a la atención, mediante una cartera de servicios que responda a las necesidades de salud de la población, priorizando los grupos más vulnerables</t>
  </si>
  <si>
    <t>Garantizado el continuo de la atención para aumentar las expectativas de vida en personas que viven con VIH-SIDA mediante la correcta aplicación de las normas, guías y protocolos nacionales</t>
  </si>
  <si>
    <t>Mejorada la cobertura y calidad en materia de salud sexual-reproductiva en todos los niveles de atención con énfasis en la atención materno-perinatal, infantil y adolescente</t>
  </si>
  <si>
    <t>ID_Dependendencia</t>
  </si>
  <si>
    <t>POA</t>
  </si>
  <si>
    <t>SRS</t>
  </si>
  <si>
    <t>AREA</t>
  </si>
  <si>
    <t>TIPO</t>
  </si>
  <si>
    <t>Código_Actividad</t>
  </si>
  <si>
    <t>Meta Lograda actual periodo                 Año 2019</t>
  </si>
  <si>
    <t>Meta Lograda Año 2018</t>
  </si>
  <si>
    <t>Meta Proyectada a Lograr Año 2019</t>
  </si>
  <si>
    <t>Meta Proyectada Año 2020</t>
  </si>
  <si>
    <t>Programación de actividades</t>
  </si>
  <si>
    <t>Red de Atención Primaria articulada, coordinada y fortalecida</t>
  </si>
  <si>
    <t xml:space="preserve">Acceso universal a medicamentos en la Red de Primer Nivel de atención </t>
  </si>
  <si>
    <t>Flujos financieros a los SRS y a los niveles de atención coherentes con el Modelo y con la prioridad de fortalecer la Atención Primaria y el resto de áreas criticas</t>
  </si>
  <si>
    <t>Fortalecimiento de la Planificación Institucional</t>
  </si>
  <si>
    <t>Protocolo Auditoría Calidad del Dato</t>
  </si>
  <si>
    <t>Despliegue del Sistema de información de producción de servicios</t>
  </si>
  <si>
    <t>Fortalecimiento de la estructura tecnológica de la Red SNS</t>
  </si>
  <si>
    <t>Mejora de la hostelería hospitalaria</t>
  </si>
  <si>
    <t>Implementación del Sistema de Administración de Bienes</t>
  </si>
  <si>
    <t>Implementación de las NOBACI</t>
  </si>
  <si>
    <t>Fortalecimiento de la gestión financiera de la Red</t>
  </si>
  <si>
    <t>Portales de Transparencia de la Red SNS</t>
  </si>
  <si>
    <t>Fortalecimiento de los servicios de atención a pacientes con TB-VIH</t>
  </si>
  <si>
    <t>Acceso a Servicios Diagnósticos y Gestión de Sangre Segura</t>
  </si>
  <si>
    <t>Despliegue Inicativa Madre y Bebé bien cuidados</t>
  </si>
  <si>
    <t>Provisión de servicios Salud Materno, Neonatal y Adolescente</t>
  </si>
  <si>
    <t>Mejora de la provisión de medicamentos e insumos</t>
  </si>
  <si>
    <t>Fortalecimiento de los servicios de emergencia y apoyo ante desastres en la Red SNS</t>
  </si>
  <si>
    <t>Plan de capacitación Institucional</t>
  </si>
  <si>
    <t>Política de Recursos Humanos (Clima  y seguridad Laboral)</t>
  </si>
  <si>
    <t>Fortalecimiento de la infraestructura tecnnológica</t>
  </si>
  <si>
    <t>Disminución de las Listas de Espera</t>
  </si>
  <si>
    <t>Actualización trimestral del Inventario CEAS</t>
  </si>
  <si>
    <t>Reporte y descargo equipo chatarra</t>
  </si>
  <si>
    <t>Elaboración del POA 2021</t>
  </si>
  <si>
    <t>Elaboración del PACC 2021</t>
  </si>
  <si>
    <t>Elaboración de la Memoria Institucional 2020</t>
  </si>
  <si>
    <t>Seguimiento del cumplimiento del Dashboard de Gestión Nivel Especializado</t>
  </si>
  <si>
    <t>Reuniones para implementación de CAF y Carta Compromiso Ciudadano en la Red</t>
  </si>
  <si>
    <t>Seguimiento a la implementación del Plan de Mejora CAF</t>
  </si>
  <si>
    <t>Reunión de seguimiento a los planes de mejora producto del informe de retorno y las auditorías de calidad del CAF</t>
  </si>
  <si>
    <t>Auditoria Calidad del dato de la producción de servicios del CEAS</t>
  </si>
  <si>
    <t>Almuerzo</t>
  </si>
  <si>
    <t>Picadera</t>
  </si>
  <si>
    <t>Desayuno</t>
  </si>
  <si>
    <t>Bebida</t>
  </si>
  <si>
    <t>Papel 81/2 *11</t>
  </si>
  <si>
    <t>Folder 81/2*11</t>
  </si>
  <si>
    <t xml:space="preserve"> De Boligrafos </t>
  </si>
  <si>
    <t>Lapiz De Carbon</t>
  </si>
  <si>
    <t>Marcadores</t>
  </si>
  <si>
    <t>Goma De Borrar</t>
  </si>
  <si>
    <t>Clips</t>
  </si>
  <si>
    <t>Grapadoras</t>
  </si>
  <si>
    <t>Pos-Tip</t>
  </si>
  <si>
    <t>Libretas Ralladas</t>
  </si>
  <si>
    <t>Vasos  #7</t>
  </si>
  <si>
    <t>Galon</t>
  </si>
  <si>
    <t>Resma</t>
  </si>
  <si>
    <t>Paquetes</t>
  </si>
  <si>
    <t xml:space="preserve">Levantamiento del dato y reporte de producción de servicios </t>
  </si>
  <si>
    <t>Soporte a los requerimientos tecnológicos internos</t>
  </si>
  <si>
    <t>Autoevaluación de las NOBACI</t>
  </si>
  <si>
    <t>Análisis de ejecución presupuestaria enfocada a la programación trimestral</t>
  </si>
  <si>
    <t>Analisis comportamiento pago</t>
  </si>
  <si>
    <t>Análisis de Gestión de Tesoreria</t>
  </si>
  <si>
    <t>Elaboración y análisis de los estados financieros del CEAS</t>
  </si>
  <si>
    <t>Auditoría de los expedientes clínicos</t>
  </si>
  <si>
    <t>Seguimiento al fortalecimiento de los servicios para firma de contrato con las ARS</t>
  </si>
  <si>
    <t>Seguimiento y análisis al proceso de facturación por venta de servicios a ARS en el CEAS</t>
  </si>
  <si>
    <t xml:space="preserve">Actualización del portal de transparencia </t>
  </si>
  <si>
    <t>Reunión de seguimiento al comité de medios web</t>
  </si>
  <si>
    <t>Clasificación de la Información según el artículo 23 y 29, de la ley 200-05</t>
  </si>
  <si>
    <t>Seguimiento al apego de las guias de atención en VIH</t>
  </si>
  <si>
    <t xml:space="preserve">Seguimiento al control de co-infecciones TB-VIH </t>
  </si>
  <si>
    <t>Conformación de clubes de donantes</t>
  </si>
  <si>
    <t>Jornadas voluntarias de donación de sangre</t>
  </si>
  <si>
    <t>Seguimiento a la Sala de situación mortalidad materna y perinatal</t>
  </si>
  <si>
    <t>Seguimiento al apego a protocolos de los servicios materno-infantil</t>
  </si>
  <si>
    <t>Seguimiento al Registro en línea del Certificado de Nacidos Vivos</t>
  </si>
  <si>
    <t>Autoevaluación adherencia a protocolos obstétricos y neonatales</t>
  </si>
  <si>
    <t>Capacitación a proveedores sobre el cuidado básico del recién nacido y reanimación cardio-pulmonar</t>
  </si>
  <si>
    <t xml:space="preserve">Promoción de la lactancia materna </t>
  </si>
  <si>
    <t>Reunión del Comité de Morbilidad Materna Extrema</t>
  </si>
  <si>
    <t xml:space="preserve">Seguimiento a la reducción de las intervenciones por cesáreas </t>
  </si>
  <si>
    <t>Contrareferimiento de las púerperas al PN</t>
  </si>
  <si>
    <t xml:space="preserve">Oferta de servicios integrales para la prevención del embarazo en adolescentes. </t>
  </si>
  <si>
    <t xml:space="preserve">Implementación del Plan de mejora del Indice de seguridad hospitalario comites de emergencias Regionales </t>
  </si>
  <si>
    <t>Elaboración Acuerdos Desempeño  CEAS</t>
  </si>
  <si>
    <t>Evaluación Desempeño CEAS</t>
  </si>
  <si>
    <t>Readecuación de Infraestructura Tecnológica del CEAS</t>
  </si>
  <si>
    <t>Actualización de las listas de espera quirúrgicas</t>
  </si>
  <si>
    <t>Jornadas quirúrgicas para disminuir listas de espera</t>
  </si>
  <si>
    <t>Promedio mensual proyectado 2020</t>
  </si>
  <si>
    <t>Capacitación a proveedores sobre promoción, consejería y anticoncepción postevento obstétrico, métodos anticonceptivos de largo plazo y de emergencia</t>
  </si>
  <si>
    <t>Actualización de las listas de espera de consultas</t>
  </si>
  <si>
    <t>HRT 1.3.1.2.07</t>
  </si>
  <si>
    <t>Análisis y seguimiento al proceso de Quejas y Sugerencias del portal de Atención Ciudadana 311</t>
  </si>
  <si>
    <t>HRT 4.1.2.1.01</t>
  </si>
  <si>
    <t>HRT 4.1.2.1.02</t>
  </si>
  <si>
    <t>HRT 4.1.3.2.03</t>
  </si>
  <si>
    <t>HRT 4.1.3.2.06</t>
  </si>
  <si>
    <t>HRT 4.1.3.2.07</t>
  </si>
  <si>
    <t>HRT 4.1.3.2.09</t>
  </si>
  <si>
    <t>HRT 4.1.3.2.11</t>
  </si>
  <si>
    <t>HRT 4.1.3.2.12</t>
  </si>
  <si>
    <t>HRT 4.1.3.2.13</t>
  </si>
  <si>
    <t>HRT 4.1.3.2.14</t>
  </si>
  <si>
    <t>Hoja de supervicion</t>
  </si>
  <si>
    <t>Seguimiento al fortalecimiento del SI del SUGEMI</t>
  </si>
  <si>
    <t>HRT 2.2.1.1.03</t>
  </si>
  <si>
    <t>HRT 2.2.1.1.04</t>
  </si>
  <si>
    <t>HRT 1.6.1.2.01</t>
  </si>
  <si>
    <t>HRT 2.2.1.1.02</t>
  </si>
  <si>
    <t>HRT 1.1.3.1.01</t>
  </si>
  <si>
    <t>HRT 1.1.3.1.02</t>
  </si>
  <si>
    <t>HRT 1.1.3.1.03</t>
  </si>
  <si>
    <t>HRT 1.1.3.1.04</t>
  </si>
  <si>
    <t>HRT 1.1.3.1.05</t>
  </si>
  <si>
    <t>HRT 1.6.3.1.01</t>
  </si>
  <si>
    <t>HRT 1.6.1.1.01</t>
  </si>
  <si>
    <t>HRT 1.6.2.2.01</t>
  </si>
  <si>
    <t>HRT 3.2.3.1.01</t>
  </si>
  <si>
    <t>HRT 1.3.2.1.02</t>
  </si>
  <si>
    <t>HRT 1.3.2.1.04</t>
  </si>
  <si>
    <t>HRT 1.3.1.1.01</t>
  </si>
  <si>
    <t>HRT 1.3.1.2.01</t>
  </si>
  <si>
    <t>HRT 1.3.1.2.05</t>
  </si>
  <si>
    <t>HRT 1.3.1.2.06</t>
  </si>
  <si>
    <t>HRT 1.2.1.1.01</t>
  </si>
  <si>
    <t>HRT 1.2.1.1.04</t>
  </si>
  <si>
    <t>HRT 1.2.1.1.03</t>
  </si>
  <si>
    <t>HRT 1.2.1.1.05</t>
  </si>
  <si>
    <t>HRT 3.3.1.1.02</t>
  </si>
  <si>
    <t>HRT 3.3.1.1.03</t>
  </si>
  <si>
    <t>HRT 4.1.3.2.01</t>
  </si>
  <si>
    <t>HRT 4.1.3.1.01</t>
  </si>
  <si>
    <t>HRT 4.1.3.2.02</t>
  </si>
  <si>
    <t>HRT 4.1.3.2.04</t>
  </si>
  <si>
    <t>HRT 4.1.3.2.05</t>
  </si>
  <si>
    <t>HRT 4.1.3.2.15</t>
  </si>
  <si>
    <t>HRT 2.2.4.1.01</t>
  </si>
  <si>
    <t>HRT 2.2.1.1.01</t>
  </si>
  <si>
    <t>HRT 2.2.4.1.02</t>
  </si>
  <si>
    <t>HRT 1.3.1.2.04</t>
  </si>
  <si>
    <t>HRT 1.3.1.2.02</t>
  </si>
  <si>
    <t>HRT 1.3.2.1.01</t>
  </si>
  <si>
    <t>HRT 1.3.2.1.03</t>
  </si>
  <si>
    <t>promover estilos de vida saludable mediante la intervencion integral  en los diferentes escenarios</t>
  </si>
  <si>
    <t>HRT 3.1.2.4.02</t>
  </si>
  <si>
    <t>HRT 3.1.2.4.01</t>
  </si>
  <si>
    <t xml:space="preserve">                                                                                                                  HOSPITAL REGIONAL TAIWAN</t>
  </si>
  <si>
    <t>HRT 2.2.1.1.05</t>
  </si>
  <si>
    <t>HRT 2.2.1.1.07</t>
  </si>
  <si>
    <t>Taller de Régimen Ético y Disciplinario</t>
  </si>
  <si>
    <t>otros</t>
  </si>
  <si>
    <t>Elaboracion del Plan NOBACI</t>
  </si>
  <si>
    <t>Seguimiento al  plan de intervencion de  promocion de la salud</t>
  </si>
  <si>
    <t>Socializacion del POA, recoleccion de herramientas de soporte</t>
  </si>
  <si>
    <t>Implementacion de grupos focales para determinar la calidad percibida del servicio</t>
  </si>
  <si>
    <t>Implementacion del programa de estandarizacion de la gestion de usuarios y cultura de servicios</t>
  </si>
  <si>
    <t>informe</t>
  </si>
  <si>
    <t>Base de datos digital</t>
  </si>
  <si>
    <t>plan</t>
  </si>
  <si>
    <t>Seguimiento al proceso de referimiento y contrareferimiento de la red</t>
  </si>
  <si>
    <t xml:space="preserve">Socializacion del analisis de ejecucion presupuestaria </t>
  </si>
  <si>
    <t>HRT 1.3.1.2.08</t>
  </si>
  <si>
    <t>HRT 1.3.1.2.09</t>
  </si>
  <si>
    <t>Liquidacion de fondos por venta de servicios</t>
  </si>
  <si>
    <t>HRT 1.3.1.2.10</t>
  </si>
  <si>
    <t>Registro digital</t>
  </si>
  <si>
    <t>Promedio los ultimos 3 años</t>
  </si>
  <si>
    <t>Año 2018</t>
  </si>
  <si>
    <t>Año 2017</t>
  </si>
  <si>
    <t>Año 2016</t>
  </si>
  <si>
    <t>Taiwan 19 de Marzo</t>
  </si>
  <si>
    <t>CEAS</t>
  </si>
  <si>
    <t>Hospital Regional Taiwan 19 de Marzo</t>
  </si>
  <si>
    <t xml:space="preserve">Servicio Regional de Salud: </t>
  </si>
  <si>
    <t>Norcentral</t>
  </si>
  <si>
    <t>HRT 1.1.3.1.06</t>
  </si>
  <si>
    <t xml:space="preserve">Seguimiento a la implementacion del SIP </t>
  </si>
  <si>
    <t>papel 81/2 *11</t>
  </si>
  <si>
    <t>&lt;</t>
  </si>
  <si>
    <t>Sistema de esterilizacion implementado</t>
  </si>
  <si>
    <t>Levantamiento procedimientos de esterilizacion</t>
  </si>
  <si>
    <t>Capacitacion sobre procedimientos de esterilizacion y central de esterilizacion</t>
  </si>
  <si>
    <t>HRT 3.3.1.2.01</t>
  </si>
  <si>
    <t>HRT 3.3.1.2.02</t>
  </si>
  <si>
    <t>HRT 3.3.1.2.03</t>
  </si>
  <si>
    <t>HRT 3.3.1.2.04</t>
  </si>
  <si>
    <t>HRT 3.3.1.2.05</t>
  </si>
  <si>
    <t>Auditoria adherencia procedimientos de esterilizacion</t>
  </si>
  <si>
    <t>ENERO-MAYO</t>
  </si>
  <si>
    <t>Seguimiento a la implementación de la Estrategia Código Rojo</t>
  </si>
  <si>
    <t>Levantamiento de los proyectos de cooperacion y donaciones  finalizados en el 2019 y en ejecucion</t>
  </si>
  <si>
    <t>Seguimiento a los servicios diagnósticas (con turno que abarquen las 24 horas)</t>
  </si>
  <si>
    <t>Seguimiento a  la sala de estimulación temprana</t>
  </si>
  <si>
    <t>HRT 4.1.3.2.16</t>
  </si>
  <si>
    <t>HRT 4.1.3.2.17</t>
  </si>
  <si>
    <t>Implementación de la Sala Diagnóstico temprano de gestantes consumidoras de alcohol y drogas</t>
  </si>
  <si>
    <t>HRT 4.1.3.2.18</t>
  </si>
  <si>
    <t>Seguimiento al cumplimiento de horario en el EESS</t>
  </si>
  <si>
    <t>conectividad de la red</t>
  </si>
  <si>
    <t>HRT 4.1.3.1.02</t>
  </si>
  <si>
    <t xml:space="preserve">Seguimiento al programa de doulas </t>
  </si>
  <si>
    <t>HRT 3.2.3.1.02</t>
  </si>
  <si>
    <t>Actualizacion del plan de fortalecimiento de los servicios de hostelería hospitalaria</t>
  </si>
  <si>
    <t>Seguimiento al plan de fortalecimiento de los servicios de hostelería hospitalaria</t>
  </si>
  <si>
    <t>Seguimiento Control de crecimiento y desarrollo, vigilancia nutricional y estimulación temprana en CEAS</t>
  </si>
  <si>
    <t>Elaboración al Plan de Capacitación del CEAS 2021</t>
  </si>
  <si>
    <t>Fortalecimiento de la gestion de usuarios para la adhesion a la cultura de servicios</t>
  </si>
  <si>
    <t xml:space="preserve"> Seguimiento al plan de mejora de la encuesta de usuario</t>
  </si>
  <si>
    <t>Seguimiento al desarrollo del Plan de Capacitación del CEAS 2020</t>
  </si>
  <si>
    <t xml:space="preserve">Preparativos de Operativo feriado Semana  Santa </t>
  </si>
  <si>
    <t>Preparativos de Operativo feriado la Altagracia</t>
  </si>
  <si>
    <t xml:space="preserve">Preparativos Operativo Patronales y Festividades locales </t>
  </si>
  <si>
    <t xml:space="preserve">Preparación y Respuesta a Temporada Ciclónica y Eventos de Salud Publica consecuentes
</t>
  </si>
  <si>
    <t xml:space="preserve">Preparativos de Operativo feriado Navidad y Año Nuevo </t>
  </si>
  <si>
    <t>Seguimiento al plan de mejora producto de la Encuesta de clima laboral</t>
  </si>
  <si>
    <t>Seguimiento a la aplicación de Codigo de Vestimenta</t>
  </si>
  <si>
    <t>Implementación de la Clínica de los Trastornos Hipertensivos del Embarazo</t>
  </si>
  <si>
    <t>Reunion del  comité de farmacos  terapeutico</t>
  </si>
  <si>
    <t>HRT 4.1.3.2.19</t>
  </si>
  <si>
    <t>Seguimiento a la disminucion de la transmision vertical materno infantil VIH/Sifilis</t>
  </si>
  <si>
    <t>HRT 1.6.2.1.02</t>
  </si>
  <si>
    <t>Actualizacion  del plan de mantenimiento preventivo de equipos e infraestructura 2021</t>
  </si>
  <si>
    <t>Seguimiento del Programa Mamá Canguro</t>
  </si>
  <si>
    <t>Actualizacion al  Plan de Emergencias y Desastres Hospitalarios</t>
  </si>
  <si>
    <t>Fortalecimiento de la provision de servicios odontologicos</t>
  </si>
  <si>
    <t xml:space="preserve">Implementacion al  plan de mejora  de los servicios odontologicos </t>
  </si>
  <si>
    <t>Conformacion de la unidad de atencion Integral para adolescentes</t>
  </si>
  <si>
    <t>Seguimiento de la inciativa Mejora de la Calidad y Humanización de los Servicios de Atención a la Madre y el Recién Nacido</t>
  </si>
  <si>
    <t>Desarrollo plan de mejora procedimientos de esterilizacion</t>
  </si>
  <si>
    <t xml:space="preserve">Implementación del plan de mejora para la habilitación de las unidades de cuidados obstétricos de emergencia y neonatales en la Red </t>
  </si>
  <si>
    <t xml:space="preserve">Actualizar el  manual de procedimiento de esterilizacion estandarizado </t>
  </si>
  <si>
    <t xml:space="preserve">Seguimiento de procedimiento de esterilizacion estandarizado </t>
  </si>
  <si>
    <t>manual</t>
  </si>
  <si>
    <t>Elaboracion de plan de mejora acorde a resultados obtenidos</t>
  </si>
  <si>
    <t>HRT 1.2.1.1.06</t>
  </si>
  <si>
    <t>HRT 4.1.2.1.03</t>
  </si>
  <si>
    <t>HRT 3.3.1.1.01</t>
  </si>
  <si>
    <t>HRT 3.3.1.2.06</t>
  </si>
  <si>
    <t>HRT 4.1.3.1.03</t>
  </si>
  <si>
    <t>HRT 3.1.3.1.01</t>
  </si>
  <si>
    <t>HRT 3.1.3.1.02</t>
  </si>
  <si>
    <t>HRT 3.1.3.1.03</t>
  </si>
  <si>
    <t>HRT 3.1.5.1.02</t>
  </si>
  <si>
    <t>HRT 3.1.5.1.01</t>
  </si>
  <si>
    <t>HRT 3.1.3.1.04</t>
  </si>
  <si>
    <t>HRT 3.1.3.1.05</t>
  </si>
  <si>
    <t>HRT 3.1.3.1.06</t>
  </si>
  <si>
    <t>HRT 3.1.3.1.07</t>
  </si>
  <si>
    <t>HRT 3.1.2.1.01</t>
  </si>
  <si>
    <t>HRT 3.1.2.1.02</t>
  </si>
  <si>
    <t>HRT 3.1.2.1.03</t>
  </si>
  <si>
    <t>HRT 3.3.1.3.01</t>
  </si>
  <si>
    <t>HRT 3.3.1.3.02</t>
  </si>
  <si>
    <t>HRT 3.3.1.3.03</t>
  </si>
  <si>
    <t>HRT 3.3.1.3.04</t>
  </si>
  <si>
    <t>HRT 3.3.1.3.05</t>
  </si>
  <si>
    <t>modelo de red implementado y operando acorde a los lineamientos del modelo de gestion y del modelo de atencion</t>
  </si>
  <si>
    <t>HRT 4.1.3.3.01</t>
  </si>
  <si>
    <t>HRT 4.1.3.3.02</t>
  </si>
  <si>
    <t>HRT 4.1.3.3.03</t>
  </si>
  <si>
    <t>HRT 1.1.3.1.07</t>
  </si>
  <si>
    <t>HRT 1.1.3.1.08</t>
  </si>
  <si>
    <t>HRT 1.1.3.1.09</t>
  </si>
  <si>
    <t>HRT 1.1.3.1.10</t>
  </si>
  <si>
    <t>De Boligrafos</t>
  </si>
  <si>
    <t>papel 8 1-2x14</t>
  </si>
  <si>
    <t>caja</t>
  </si>
  <si>
    <t>Flete de vehiculo de carga</t>
  </si>
  <si>
    <t>Transporte</t>
  </si>
  <si>
    <t>2.3.9.2.01</t>
  </si>
  <si>
    <t>Lapiceros</t>
  </si>
  <si>
    <t>Folders</t>
  </si>
  <si>
    <t>Combustible</t>
  </si>
  <si>
    <t>Viaticos</t>
  </si>
  <si>
    <t>folders</t>
  </si>
  <si>
    <t xml:space="preserve"> HRT 1.2.1.1.01</t>
  </si>
  <si>
    <t>HRT 1.3.1.1.02</t>
  </si>
  <si>
    <t>gasolina</t>
  </si>
  <si>
    <t>HRT 1.2.1.1.02</t>
  </si>
  <si>
    <t>Gorras</t>
  </si>
  <si>
    <t>T-shirt</t>
  </si>
  <si>
    <t>Afiches</t>
  </si>
  <si>
    <t>HRT 3.3.1.1.04</t>
  </si>
  <si>
    <t>Baner</t>
  </si>
  <si>
    <t>Brochurs</t>
  </si>
  <si>
    <t xml:space="preserve">Aplicación de encuesta de satisfaccion de usuario </t>
  </si>
  <si>
    <t>HRT 4.1.3.2.08</t>
  </si>
  <si>
    <t>HRT 4.1.3.2.10</t>
  </si>
  <si>
    <t>Elaboracion e implementacion   del  plan de intervencion  promocion de la salud (charlas)</t>
  </si>
  <si>
    <t>HRT 2.2.1.1.06</t>
  </si>
  <si>
    <t>Recetarios timbrados</t>
  </si>
  <si>
    <t>2.2.2.2.01</t>
  </si>
  <si>
    <t>2.2.4.2.01</t>
  </si>
  <si>
    <t>pago congreso odontologia</t>
  </si>
  <si>
    <t>persona</t>
  </si>
  <si>
    <t>Sesiones de trabajo Comité de Calidad</t>
  </si>
  <si>
    <t>HRT 1.3.1.2.03</t>
  </si>
  <si>
    <t xml:space="preserve">Sistema del EIS implementado con un registro minimo de un 20% </t>
  </si>
  <si>
    <t xml:space="preserve">Registro en el EIS del 20% de la produccion mensual </t>
  </si>
  <si>
    <t>Seguimiento al logro minimo  de 20% de registro en el EIS</t>
  </si>
  <si>
    <t>HRT 1.6.4.1.01</t>
  </si>
  <si>
    <t>HRT 1.6.4.1.02</t>
  </si>
  <si>
    <t>Liquidacion de fondos operativos</t>
  </si>
  <si>
    <t xml:space="preserve">Seguimiento a la implementacion de la plantilla estandar para los subportales de transparencia de los CEAS con OAI y </t>
  </si>
  <si>
    <t>HRT 3.1.1.8.01</t>
  </si>
  <si>
    <t>HRT 3.1.1.8.02</t>
  </si>
  <si>
    <t>HRT 3.1.1.8.03</t>
  </si>
  <si>
    <t>HRT 3.1.1.8.04</t>
  </si>
  <si>
    <t>HRT 3.1.1.8.05</t>
  </si>
  <si>
    <t>HRT 3.3.1.8.01</t>
  </si>
  <si>
    <t>HRT 3.3.1.8.02</t>
  </si>
  <si>
    <t>HRT 3.3.1.8.03</t>
  </si>
  <si>
    <t>HRT 3.3.1.8.04</t>
  </si>
  <si>
    <t>HRT 3.3.1.8.05</t>
  </si>
  <si>
    <t>HRT 3.3.1.8.06</t>
  </si>
  <si>
    <t xml:space="preserve">Elaboracion del plan de mejora  de los servicios odontologicos </t>
  </si>
  <si>
    <t>Seguimiento de la atencion odontologica a pacientes embarazadas</t>
  </si>
  <si>
    <t>HRT 4.1.1.2.01</t>
  </si>
  <si>
    <t>HRT 4.1.1.2.02</t>
  </si>
  <si>
    <t>Fortalecimiento del sistema de información de la Red</t>
  </si>
  <si>
    <t>Mesa de trabajo con los puntos focales para la recolección de la produccion de servicios para el reforzamiento y alineación de las variables e indicadores de la producción hospitalaria</t>
  </si>
  <si>
    <t>HRT 1.2.1.3.01</t>
  </si>
  <si>
    <t>HRT 1.6.4.3.01</t>
  </si>
  <si>
    <t>Formularios primarios estandarizados</t>
  </si>
  <si>
    <t>Mesa de trabajo con los puntos focales de las areas responsables de registros primarios para la socialización de los formularios estandarizados para la recoleccion de los datos producción de servicios</t>
  </si>
  <si>
    <t>HRT 1.6.4.4.01</t>
  </si>
  <si>
    <t>Elaboración de los planes de mejora, fruto de los resultados de la evalaución de adherencia a protocolos</t>
  </si>
  <si>
    <t>HRT 4.1.3.2.20</t>
  </si>
  <si>
    <t>Conformación Comisiones de Ética</t>
  </si>
  <si>
    <t>Conformacion Comision de Etica</t>
  </si>
  <si>
    <t>HRT 1.1.2.4.01</t>
  </si>
  <si>
    <t>2.3.7.1.01</t>
  </si>
  <si>
    <t>2.3.3.4.01</t>
  </si>
  <si>
    <t>Seguimiento a la ejecucion del plan de mantenimiento preventivo de equipos e infraestructura 2020</t>
  </si>
  <si>
    <t>Plan Operativo Anual 2020</t>
  </si>
  <si>
    <t>Hospital Taiwan 19 de 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</si>
</sst>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* #,##0.00_);_(* \(#,##0.00\);_(* &quot;-&quot;??_);_(@_)"/>
    <numFmt numFmtId="166" formatCode="_(* #,##0_);_(* \(#,##0\);_(* &quot;-&quot;??_);_(@_)"/>
  </numFmts>
  <fonts count="3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9"/>
      <name val="Calibri"/>
      <family val="2"/>
      <scheme val="minor"/>
    </font>
    <font>
      <b/>
      <sz val="8"/>
      <name val="Calibri"/>
      <family val="2"/>
      <scheme val="minor"/>
    </font>
    <font>
      <sz val="10"/>
      <color theme="0"/>
      <name val="Arial"/>
      <family val="2"/>
    </font>
    <font>
      <sz val="10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name val="Arial"/>
      <family val="2"/>
    </font>
    <font>
      <sz val="9"/>
      <name val="Arial"/>
      <family val="2"/>
    </font>
    <font>
      <sz val="9"/>
      <color indexed="8"/>
      <name val="Arial"/>
      <family val="2"/>
    </font>
    <font>
      <sz val="9"/>
      <color theme="1"/>
      <name val="Arial"/>
      <family val="2"/>
    </font>
    <font>
      <sz val="11"/>
      <name val="Times New Roman"/>
      <family val="1"/>
    </font>
    <font>
      <sz val="11"/>
      <name val="Calibri"/>
      <family val="2"/>
      <scheme val="minor"/>
    </font>
    <font>
      <sz val="11"/>
      <color theme="0"/>
      <name val="Times New Roman"/>
      <family val="1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FF0000"/>
      <name val="Calibri"/>
      <family val="2"/>
      <scheme val="minor"/>
    </font>
    <font>
      <sz val="10"/>
      <color rgb="FFFF0000"/>
      <name val="Calibri"/>
      <family val="2"/>
      <scheme val="minor"/>
    </font>
    <font>
      <sz val="9"/>
      <color indexed="81"/>
      <name val="Tahoma"/>
      <family val="2"/>
    </font>
    <font>
      <u/>
      <sz val="9"/>
      <color indexed="81"/>
      <name val="Tahoma"/>
      <family val="2"/>
    </font>
    <font>
      <b/>
      <sz val="9"/>
      <color indexed="81"/>
      <name val="Tahoma"/>
      <family val="2"/>
    </font>
    <font>
      <sz val="10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Times New Roman"/>
      <family val="1"/>
    </font>
    <font>
      <b/>
      <sz val="48"/>
      <name val="Times New Roman"/>
      <family val="1"/>
    </font>
    <font>
      <b/>
      <sz val="26"/>
      <name val="Times New Roman"/>
      <family val="1"/>
    </font>
  </fonts>
  <fills count="3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6666FF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33CC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933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999FF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9FF66"/>
        <bgColor indexed="64"/>
      </patternFill>
    </fill>
    <fill>
      <patternFill patternType="solid">
        <fgColor rgb="FFFF0066"/>
        <bgColor indexed="64"/>
      </patternFill>
    </fill>
    <fill>
      <patternFill patternType="solid">
        <fgColor rgb="FF6699FF"/>
        <bgColor indexed="64"/>
      </patternFill>
    </fill>
    <fill>
      <patternFill patternType="solid">
        <fgColor rgb="FF49B17B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theme="0"/>
        <bgColor theme="4" tint="0.79998168889431442"/>
      </patternFill>
    </fill>
  </fills>
  <borders count="2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theme="3" tint="0.39991454817346722"/>
      </right>
      <top/>
      <bottom/>
      <diagonal/>
    </border>
    <border>
      <left style="thin">
        <color theme="3" tint="0.39991454817346722"/>
      </left>
      <right/>
      <top/>
      <bottom/>
      <diagonal/>
    </border>
    <border>
      <left style="thin">
        <color theme="3" tint="0.39994506668294322"/>
      </left>
      <right style="thin">
        <color theme="3" tint="0.39994506668294322"/>
      </right>
      <top style="thin">
        <color theme="3" tint="0.39994506668294322"/>
      </top>
      <bottom style="thin">
        <color theme="3" tint="0.39994506668294322"/>
      </bottom>
      <diagonal/>
    </border>
    <border>
      <left style="thin">
        <color theme="3" tint="0.39994506668294322"/>
      </left>
      <right style="thin">
        <color theme="3" tint="0.39994506668294322"/>
      </right>
      <top/>
      <bottom/>
      <diagonal/>
    </border>
    <border>
      <left style="thin">
        <color theme="3" tint="0.39991454817346722"/>
      </left>
      <right style="thin">
        <color theme="3" tint="0.39991454817346722"/>
      </right>
      <top/>
      <bottom/>
      <diagonal/>
    </border>
    <border>
      <left style="thin">
        <color theme="3" tint="0.39994506668294322"/>
      </left>
      <right/>
      <top/>
      <bottom/>
      <diagonal/>
    </border>
    <border>
      <left style="thin">
        <color theme="3" tint="0.39994506668294322"/>
      </left>
      <right style="thin">
        <color theme="3" tint="0.39994506668294322"/>
      </right>
      <top/>
      <bottom style="thin">
        <color theme="3" tint="0.39994506668294322"/>
      </bottom>
      <diagonal/>
    </border>
    <border>
      <left style="thin">
        <color theme="3" tint="0.39994506668294322"/>
      </left>
      <right style="thin">
        <color theme="3" tint="0.39994506668294322"/>
      </right>
      <top/>
      <bottom style="thin">
        <color theme="3" tint="0.3999145481734672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3" tint="0.39991454817346722"/>
      </left>
      <right style="thin">
        <color theme="3" tint="0.39991454817346722"/>
      </right>
      <top/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3" tint="0.39991454817346722"/>
      </left>
      <right/>
      <top/>
      <bottom style="thin">
        <color theme="3" tint="0.39991454817346722"/>
      </bottom>
      <diagonal/>
    </border>
    <border>
      <left style="thin">
        <color theme="3" tint="0.39994506668294322"/>
      </left>
      <right style="thin">
        <color theme="3" tint="0.39994506668294322"/>
      </right>
      <top/>
      <bottom style="thin">
        <color theme="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theme="4"/>
      </right>
      <top/>
      <bottom/>
      <diagonal/>
    </border>
    <border>
      <left style="thin">
        <color theme="4"/>
      </left>
      <right style="thin">
        <color theme="4"/>
      </right>
      <top/>
      <bottom/>
      <diagonal/>
    </border>
    <border>
      <left style="thin">
        <color theme="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theme="3" tint="0.39991454817346722"/>
      </left>
      <right style="thin">
        <color theme="3" tint="0.39991454817346722"/>
      </right>
      <top/>
      <bottom style="thin">
        <color theme="3" tint="0.39991454817346722"/>
      </bottom>
      <diagonal/>
    </border>
    <border>
      <left style="thin">
        <color theme="3" tint="0.39994506668294322"/>
      </left>
      <right/>
      <top/>
      <bottom style="thin">
        <color theme="3" tint="0.39991454817346722"/>
      </bottom>
      <diagonal/>
    </border>
    <border>
      <left style="thin">
        <color theme="3" tint="0.39991454817346722"/>
      </left>
      <right style="thin">
        <color theme="3" tint="0.39991454817346722"/>
      </right>
      <top style="thin">
        <color theme="3" tint="0.39994506668294322"/>
      </top>
      <bottom/>
      <diagonal/>
    </border>
  </borders>
  <cellStyleXfs count="15">
    <xf numFmtId="0" fontId="0" fillId="0" borderId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0" fontId="6" fillId="0" borderId="0"/>
    <xf numFmtId="164" fontId="6" fillId="0" borderId="0" applyFont="0" applyFill="0" applyBorder="0" applyAlignment="0" applyProtection="0"/>
    <xf numFmtId="0" fontId="4" fillId="0" borderId="0"/>
    <xf numFmtId="0" fontId="3" fillId="0" borderId="0"/>
    <xf numFmtId="9" fontId="6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</cellStyleXfs>
  <cellXfs count="380">
    <xf numFmtId="0" fontId="0" fillId="0" borderId="0" xfId="0"/>
    <xf numFmtId="0" fontId="6" fillId="0" borderId="0" xfId="4"/>
    <xf numFmtId="0" fontId="0" fillId="9" borderId="0" xfId="0" applyFill="1"/>
    <xf numFmtId="0" fontId="13" fillId="9" borderId="0" xfId="0" applyFont="1" applyFill="1"/>
    <xf numFmtId="49" fontId="18" fillId="14" borderId="11" xfId="4" applyNumberFormat="1" applyFont="1" applyFill="1" applyBorder="1" applyAlignment="1">
      <alignment horizontal="left" vertical="center" wrapText="1"/>
    </xf>
    <xf numFmtId="49" fontId="18" fillId="14" borderId="11" xfId="4" applyNumberFormat="1" applyFont="1" applyFill="1" applyBorder="1" applyAlignment="1">
      <alignment horizontal="center" vertical="center" wrapText="1"/>
    </xf>
    <xf numFmtId="49" fontId="18" fillId="14" borderId="10" xfId="4" applyNumberFormat="1" applyFont="1" applyFill="1" applyBorder="1" applyAlignment="1">
      <alignment horizontal="center" vertical="center" wrapText="1"/>
    </xf>
    <xf numFmtId="0" fontId="19" fillId="0" borderId="11" xfId="4" applyFont="1" applyBorder="1" applyAlignment="1">
      <alignment horizontal="center" vertical="center" wrapText="1"/>
    </xf>
    <xf numFmtId="0" fontId="6" fillId="0" borderId="0" xfId="4" applyAlignment="1">
      <alignment horizontal="center" vertical="center" wrapText="1"/>
    </xf>
    <xf numFmtId="15" fontId="20" fillId="0" borderId="11" xfId="4" applyNumberFormat="1" applyFont="1" applyBorder="1" applyAlignment="1">
      <alignment horizontal="left" vertical="center" wrapText="1"/>
    </xf>
    <xf numFmtId="49" fontId="20" fillId="0" borderId="11" xfId="4" applyNumberFormat="1" applyFont="1" applyBorder="1" applyAlignment="1">
      <alignment horizontal="left" vertical="center" wrapText="1"/>
    </xf>
    <xf numFmtId="49" fontId="20" fillId="0" borderId="11" xfId="4" applyNumberFormat="1" applyFont="1" applyBorder="1" applyAlignment="1">
      <alignment horizontal="center" vertical="center" wrapText="1"/>
    </xf>
    <xf numFmtId="164" fontId="20" fillId="0" borderId="10" xfId="5" applyFont="1" applyBorder="1" applyAlignment="1">
      <alignment horizontal="right" vertical="center" wrapText="1"/>
    </xf>
    <xf numFmtId="0" fontId="19" fillId="0" borderId="11" xfId="4" applyFont="1" applyBorder="1" applyAlignment="1">
      <alignment horizontal="left" vertical="center" wrapText="1"/>
    </xf>
    <xf numFmtId="0" fontId="6" fillId="0" borderId="0" xfId="4" applyAlignment="1">
      <alignment vertical="center" wrapText="1"/>
    </xf>
    <xf numFmtId="49" fontId="20" fillId="15" borderId="11" xfId="4" applyNumberFormat="1" applyFont="1" applyFill="1" applyBorder="1" applyAlignment="1">
      <alignment horizontal="left" vertical="center" wrapText="1"/>
    </xf>
    <xf numFmtId="49" fontId="20" fillId="15" borderId="11" xfId="4" applyNumberFormat="1" applyFont="1" applyFill="1" applyBorder="1" applyAlignment="1">
      <alignment horizontal="center" vertical="center" wrapText="1"/>
    </xf>
    <xf numFmtId="164" fontId="20" fillId="15" borderId="10" xfId="5" applyFont="1" applyFill="1" applyBorder="1" applyAlignment="1">
      <alignment horizontal="right" vertical="center" wrapText="1"/>
    </xf>
    <xf numFmtId="0" fontId="19" fillId="15" borderId="11" xfId="4" applyFont="1" applyFill="1" applyBorder="1" applyAlignment="1">
      <alignment vertical="center" wrapText="1"/>
    </xf>
    <xf numFmtId="15" fontId="20" fillId="16" borderId="11" xfId="4" applyNumberFormat="1" applyFont="1" applyFill="1" applyBorder="1" applyAlignment="1">
      <alignment horizontal="left" vertical="center" wrapText="1"/>
    </xf>
    <xf numFmtId="49" fontId="20" fillId="16" borderId="11" xfId="4" applyNumberFormat="1" applyFont="1" applyFill="1" applyBorder="1" applyAlignment="1">
      <alignment horizontal="left" vertical="center" wrapText="1"/>
    </xf>
    <xf numFmtId="49" fontId="20" fillId="16" borderId="11" xfId="4" applyNumberFormat="1" applyFont="1" applyFill="1" applyBorder="1" applyAlignment="1">
      <alignment horizontal="center" vertical="center" wrapText="1"/>
    </xf>
    <xf numFmtId="164" fontId="20" fillId="16" borderId="10" xfId="5" applyFont="1" applyFill="1" applyBorder="1" applyAlignment="1">
      <alignment horizontal="right" vertical="center" wrapText="1"/>
    </xf>
    <xf numFmtId="0" fontId="19" fillId="16" borderId="11" xfId="4" applyFont="1" applyFill="1" applyBorder="1" applyAlignment="1">
      <alignment vertical="center" wrapText="1"/>
    </xf>
    <xf numFmtId="15" fontId="20" fillId="12" borderId="11" xfId="4" applyNumberFormat="1" applyFont="1" applyFill="1" applyBorder="1" applyAlignment="1">
      <alignment horizontal="left" vertical="center" wrapText="1"/>
    </xf>
    <xf numFmtId="49" fontId="20" fillId="12" borderId="11" xfId="4" applyNumberFormat="1" applyFont="1" applyFill="1" applyBorder="1" applyAlignment="1">
      <alignment horizontal="left" vertical="center" wrapText="1"/>
    </xf>
    <xf numFmtId="49" fontId="20" fillId="12" borderId="11" xfId="4" applyNumberFormat="1" applyFont="1" applyFill="1" applyBorder="1" applyAlignment="1">
      <alignment horizontal="center" vertical="center" wrapText="1"/>
    </xf>
    <xf numFmtId="164" fontId="20" fillId="12" borderId="10" xfId="5" applyFont="1" applyFill="1" applyBorder="1" applyAlignment="1">
      <alignment horizontal="right" vertical="center" wrapText="1"/>
    </xf>
    <xf numFmtId="0" fontId="19" fillId="12" borderId="11" xfId="4" applyFont="1" applyFill="1" applyBorder="1" applyAlignment="1">
      <alignment horizontal="left" vertical="center" wrapText="1"/>
    </xf>
    <xf numFmtId="15" fontId="20" fillId="17" borderId="11" xfId="4" applyNumberFormat="1" applyFont="1" applyFill="1" applyBorder="1" applyAlignment="1">
      <alignment horizontal="left" vertical="center" wrapText="1"/>
    </xf>
    <xf numFmtId="49" fontId="20" fillId="17" borderId="11" xfId="4" applyNumberFormat="1" applyFont="1" applyFill="1" applyBorder="1" applyAlignment="1">
      <alignment horizontal="left" vertical="center" wrapText="1"/>
    </xf>
    <xf numFmtId="49" fontId="20" fillId="17" borderId="11" xfId="4" applyNumberFormat="1" applyFont="1" applyFill="1" applyBorder="1" applyAlignment="1">
      <alignment horizontal="center" vertical="center" wrapText="1"/>
    </xf>
    <xf numFmtId="164" fontId="20" fillId="17" borderId="10" xfId="5" applyFont="1" applyFill="1" applyBorder="1" applyAlignment="1">
      <alignment horizontal="right" vertical="center" wrapText="1"/>
    </xf>
    <xf numFmtId="0" fontId="19" fillId="17" borderId="11" xfId="4" applyFont="1" applyFill="1" applyBorder="1" applyAlignment="1">
      <alignment vertical="center" wrapText="1"/>
    </xf>
    <xf numFmtId="15" fontId="20" fillId="18" borderId="11" xfId="4" applyNumberFormat="1" applyFont="1" applyFill="1" applyBorder="1" applyAlignment="1">
      <alignment horizontal="left" vertical="center" wrapText="1"/>
    </xf>
    <xf numFmtId="49" fontId="20" fillId="18" borderId="11" xfId="4" applyNumberFormat="1" applyFont="1" applyFill="1" applyBorder="1" applyAlignment="1">
      <alignment horizontal="left" vertical="center" wrapText="1"/>
    </xf>
    <xf numFmtId="49" fontId="20" fillId="18" borderId="11" xfId="4" applyNumberFormat="1" applyFont="1" applyFill="1" applyBorder="1" applyAlignment="1">
      <alignment horizontal="center" vertical="center" wrapText="1"/>
    </xf>
    <xf numFmtId="164" fontId="20" fillId="18" borderId="10" xfId="5" applyFont="1" applyFill="1" applyBorder="1" applyAlignment="1">
      <alignment horizontal="right" vertical="center" wrapText="1"/>
    </xf>
    <xf numFmtId="0" fontId="19" fillId="18" borderId="11" xfId="4" applyFont="1" applyFill="1" applyBorder="1" applyAlignment="1">
      <alignment horizontal="left" vertical="center" wrapText="1"/>
    </xf>
    <xf numFmtId="15" fontId="20" fillId="19" borderId="11" xfId="4" applyNumberFormat="1" applyFont="1" applyFill="1" applyBorder="1" applyAlignment="1">
      <alignment horizontal="left" vertical="center" wrapText="1"/>
    </xf>
    <xf numFmtId="49" fontId="20" fillId="19" borderId="11" xfId="4" applyNumberFormat="1" applyFont="1" applyFill="1" applyBorder="1" applyAlignment="1">
      <alignment horizontal="left" vertical="center" wrapText="1"/>
    </xf>
    <xf numFmtId="49" fontId="20" fillId="19" borderId="11" xfId="4" applyNumberFormat="1" applyFont="1" applyFill="1" applyBorder="1" applyAlignment="1">
      <alignment horizontal="center" vertical="center" wrapText="1"/>
    </xf>
    <xf numFmtId="164" fontId="20" fillId="19" borderId="10" xfId="5" applyFont="1" applyFill="1" applyBorder="1" applyAlignment="1">
      <alignment horizontal="right" vertical="center" wrapText="1"/>
    </xf>
    <xf numFmtId="0" fontId="19" fillId="19" borderId="11" xfId="4" applyFont="1" applyFill="1" applyBorder="1" applyAlignment="1">
      <alignment horizontal="left" vertical="center" wrapText="1"/>
    </xf>
    <xf numFmtId="15" fontId="20" fillId="20" borderId="11" xfId="4" applyNumberFormat="1" applyFont="1" applyFill="1" applyBorder="1" applyAlignment="1">
      <alignment horizontal="left" vertical="center" wrapText="1"/>
    </xf>
    <xf numFmtId="49" fontId="20" fillId="20" borderId="11" xfId="4" applyNumberFormat="1" applyFont="1" applyFill="1" applyBorder="1" applyAlignment="1">
      <alignment horizontal="left" vertical="center" wrapText="1"/>
    </xf>
    <xf numFmtId="49" fontId="20" fillId="20" borderId="11" xfId="4" applyNumberFormat="1" applyFont="1" applyFill="1" applyBorder="1" applyAlignment="1">
      <alignment horizontal="center" vertical="center" wrapText="1"/>
    </xf>
    <xf numFmtId="164" fontId="20" fillId="20" borderId="10" xfId="5" applyFont="1" applyFill="1" applyBorder="1" applyAlignment="1">
      <alignment horizontal="right" vertical="center" wrapText="1"/>
    </xf>
    <xf numFmtId="0" fontId="19" fillId="20" borderId="11" xfId="4" applyFont="1" applyFill="1" applyBorder="1" applyAlignment="1">
      <alignment horizontal="left" vertical="center" wrapText="1"/>
    </xf>
    <xf numFmtId="0" fontId="19" fillId="0" borderId="11" xfId="4" applyFont="1" applyBorder="1" applyAlignment="1">
      <alignment vertical="center" wrapText="1"/>
    </xf>
    <xf numFmtId="15" fontId="20" fillId="21" borderId="11" xfId="4" applyNumberFormat="1" applyFont="1" applyFill="1" applyBorder="1" applyAlignment="1">
      <alignment horizontal="left" vertical="center" wrapText="1"/>
    </xf>
    <xf numFmtId="49" fontId="20" fillId="21" borderId="11" xfId="4" applyNumberFormat="1" applyFont="1" applyFill="1" applyBorder="1" applyAlignment="1">
      <alignment horizontal="left" vertical="center" wrapText="1"/>
    </xf>
    <xf numFmtId="49" fontId="20" fillId="21" borderId="11" xfId="4" applyNumberFormat="1" applyFont="1" applyFill="1" applyBorder="1" applyAlignment="1">
      <alignment horizontal="center" vertical="center" wrapText="1"/>
    </xf>
    <xf numFmtId="164" fontId="20" fillId="21" borderId="10" xfId="5" applyFont="1" applyFill="1" applyBorder="1" applyAlignment="1">
      <alignment horizontal="right" vertical="center" wrapText="1"/>
    </xf>
    <xf numFmtId="0" fontId="19" fillId="21" borderId="11" xfId="4" applyFont="1" applyFill="1" applyBorder="1" applyAlignment="1">
      <alignment vertical="center" wrapText="1"/>
    </xf>
    <xf numFmtId="0" fontId="19" fillId="21" borderId="11" xfId="4" applyFont="1" applyFill="1" applyBorder="1" applyAlignment="1">
      <alignment horizontal="left" vertical="center" wrapText="1"/>
    </xf>
    <xf numFmtId="0" fontId="19" fillId="0" borderId="11" xfId="4" applyFont="1" applyBorder="1"/>
    <xf numFmtId="15" fontId="20" fillId="22" borderId="11" xfId="4" applyNumberFormat="1" applyFont="1" applyFill="1" applyBorder="1" applyAlignment="1">
      <alignment horizontal="left" vertical="center" wrapText="1"/>
    </xf>
    <xf numFmtId="49" fontId="20" fillId="22" borderId="11" xfId="4" applyNumberFormat="1" applyFont="1" applyFill="1" applyBorder="1" applyAlignment="1">
      <alignment horizontal="left" vertical="center" wrapText="1"/>
    </xf>
    <xf numFmtId="49" fontId="20" fillId="22" borderId="11" xfId="4" applyNumberFormat="1" applyFont="1" applyFill="1" applyBorder="1" applyAlignment="1">
      <alignment horizontal="center" vertical="center" wrapText="1"/>
    </xf>
    <xf numFmtId="164" fontId="20" fillId="22" borderId="10" xfId="5" applyFont="1" applyFill="1" applyBorder="1" applyAlignment="1">
      <alignment horizontal="right" vertical="center" wrapText="1"/>
    </xf>
    <xf numFmtId="0" fontId="19" fillId="22" borderId="11" xfId="4" applyFont="1" applyFill="1" applyBorder="1" applyAlignment="1">
      <alignment vertical="center" wrapText="1"/>
    </xf>
    <xf numFmtId="49" fontId="20" fillId="23" borderId="11" xfId="4" applyNumberFormat="1" applyFont="1" applyFill="1" applyBorder="1" applyAlignment="1">
      <alignment horizontal="left" vertical="center" wrapText="1"/>
    </xf>
    <xf numFmtId="49" fontId="20" fillId="23" borderId="11" xfId="4" applyNumberFormat="1" applyFont="1" applyFill="1" applyBorder="1" applyAlignment="1">
      <alignment horizontal="center" vertical="center" wrapText="1"/>
    </xf>
    <xf numFmtId="164" fontId="20" fillId="23" borderId="10" xfId="5" applyFont="1" applyFill="1" applyBorder="1" applyAlignment="1">
      <alignment horizontal="right" vertical="center" wrapText="1"/>
    </xf>
    <xf numFmtId="0" fontId="19" fillId="23" borderId="11" xfId="4" applyFont="1" applyFill="1" applyBorder="1" applyAlignment="1">
      <alignment horizontal="left" vertical="center" wrapText="1"/>
    </xf>
    <xf numFmtId="15" fontId="20" fillId="24" borderId="11" xfId="4" applyNumberFormat="1" applyFont="1" applyFill="1" applyBorder="1" applyAlignment="1">
      <alignment horizontal="left" vertical="center" wrapText="1"/>
    </xf>
    <xf numFmtId="49" fontId="20" fillId="24" borderId="11" xfId="4" applyNumberFormat="1" applyFont="1" applyFill="1" applyBorder="1" applyAlignment="1">
      <alignment horizontal="left" vertical="center" wrapText="1"/>
    </xf>
    <xf numFmtId="49" fontId="20" fillId="24" borderId="11" xfId="4" applyNumberFormat="1" applyFont="1" applyFill="1" applyBorder="1" applyAlignment="1">
      <alignment horizontal="center" vertical="center" wrapText="1"/>
    </xf>
    <xf numFmtId="164" fontId="20" fillId="24" borderId="10" xfId="5" applyFont="1" applyFill="1" applyBorder="1" applyAlignment="1">
      <alignment horizontal="right" vertical="center" wrapText="1"/>
    </xf>
    <xf numFmtId="0" fontId="19" fillId="24" borderId="11" xfId="4" applyFont="1" applyFill="1" applyBorder="1" applyAlignment="1">
      <alignment horizontal="left" vertical="center" wrapText="1"/>
    </xf>
    <xf numFmtId="15" fontId="20" fillId="24" borderId="11" xfId="4" applyNumberFormat="1" applyFont="1" applyFill="1" applyBorder="1" applyAlignment="1">
      <alignment horizontal="center" vertical="center" wrapText="1"/>
    </xf>
    <xf numFmtId="49" fontId="20" fillId="25" borderId="11" xfId="4" applyNumberFormat="1" applyFont="1" applyFill="1" applyBorder="1" applyAlignment="1">
      <alignment horizontal="left" vertical="center" wrapText="1"/>
    </xf>
    <xf numFmtId="49" fontId="20" fillId="25" borderId="11" xfId="4" applyNumberFormat="1" applyFont="1" applyFill="1" applyBorder="1" applyAlignment="1">
      <alignment horizontal="center" vertical="center" wrapText="1"/>
    </xf>
    <xf numFmtId="164" fontId="20" fillId="25" borderId="10" xfId="5" applyFont="1" applyFill="1" applyBorder="1" applyAlignment="1">
      <alignment horizontal="right" vertical="center" wrapText="1"/>
    </xf>
    <xf numFmtId="0" fontId="19" fillId="25" borderId="11" xfId="4" applyFont="1" applyFill="1" applyBorder="1" applyAlignment="1">
      <alignment horizontal="left" vertical="center" wrapText="1"/>
    </xf>
    <xf numFmtId="15" fontId="20" fillId="26" borderId="11" xfId="4" applyNumberFormat="1" applyFont="1" applyFill="1" applyBorder="1" applyAlignment="1">
      <alignment horizontal="left" vertical="center" wrapText="1"/>
    </xf>
    <xf numFmtId="49" fontId="20" fillId="26" borderId="11" xfId="4" applyNumberFormat="1" applyFont="1" applyFill="1" applyBorder="1" applyAlignment="1">
      <alignment horizontal="left" vertical="center" wrapText="1"/>
    </xf>
    <xf numFmtId="49" fontId="20" fillId="26" borderId="11" xfId="4" applyNumberFormat="1" applyFont="1" applyFill="1" applyBorder="1" applyAlignment="1">
      <alignment horizontal="center" vertical="center" wrapText="1"/>
    </xf>
    <xf numFmtId="164" fontId="20" fillId="26" borderId="10" xfId="5" applyFont="1" applyFill="1" applyBorder="1" applyAlignment="1">
      <alignment horizontal="right" vertical="center" wrapText="1"/>
    </xf>
    <xf numFmtId="0" fontId="19" fillId="26" borderId="11" xfId="4" applyFont="1" applyFill="1" applyBorder="1" applyAlignment="1">
      <alignment horizontal="left" vertical="center" wrapText="1"/>
    </xf>
    <xf numFmtId="15" fontId="20" fillId="27" borderId="11" xfId="4" applyNumberFormat="1" applyFont="1" applyFill="1" applyBorder="1" applyAlignment="1">
      <alignment horizontal="left" vertical="center" wrapText="1"/>
    </xf>
    <xf numFmtId="49" fontId="20" fillId="27" borderId="11" xfId="4" applyNumberFormat="1" applyFont="1" applyFill="1" applyBorder="1" applyAlignment="1">
      <alignment horizontal="left" vertical="center" wrapText="1"/>
    </xf>
    <xf numFmtId="49" fontId="20" fillId="27" borderId="11" xfId="4" applyNumberFormat="1" applyFont="1" applyFill="1" applyBorder="1" applyAlignment="1">
      <alignment horizontal="center" vertical="center" wrapText="1"/>
    </xf>
    <xf numFmtId="164" fontId="20" fillId="27" borderId="10" xfId="5" applyFont="1" applyFill="1" applyBorder="1" applyAlignment="1">
      <alignment horizontal="right" vertical="center" wrapText="1"/>
    </xf>
    <xf numFmtId="0" fontId="19" fillId="27" borderId="11" xfId="4" applyFont="1" applyFill="1" applyBorder="1" applyAlignment="1">
      <alignment horizontal="left" vertical="center" wrapText="1"/>
    </xf>
    <xf numFmtId="49" fontId="21" fillId="27" borderId="11" xfId="4" applyNumberFormat="1" applyFont="1" applyFill="1" applyBorder="1" applyAlignment="1">
      <alignment horizontal="center" vertical="center" wrapText="1"/>
    </xf>
    <xf numFmtId="164" fontId="21" fillId="27" borderId="10" xfId="5" applyFont="1" applyFill="1" applyBorder="1" applyAlignment="1">
      <alignment horizontal="right" vertical="center" wrapText="1"/>
    </xf>
    <xf numFmtId="0" fontId="21" fillId="27" borderId="11" xfId="4" applyFont="1" applyFill="1" applyBorder="1" applyAlignment="1">
      <alignment horizontal="left" vertical="center" wrapText="1"/>
    </xf>
    <xf numFmtId="15" fontId="20" fillId="28" borderId="11" xfId="4" applyNumberFormat="1" applyFont="1" applyFill="1" applyBorder="1" applyAlignment="1">
      <alignment horizontal="left" vertical="center" wrapText="1"/>
    </xf>
    <xf numFmtId="49" fontId="20" fillId="28" borderId="11" xfId="4" applyNumberFormat="1" applyFont="1" applyFill="1" applyBorder="1" applyAlignment="1">
      <alignment horizontal="left" vertical="center" wrapText="1"/>
    </xf>
    <xf numFmtId="49" fontId="20" fillId="28" borderId="11" xfId="4" applyNumberFormat="1" applyFont="1" applyFill="1" applyBorder="1" applyAlignment="1">
      <alignment horizontal="center" vertical="center" wrapText="1"/>
    </xf>
    <xf numFmtId="164" fontId="20" fillId="28" borderId="10" xfId="5" applyFont="1" applyFill="1" applyBorder="1" applyAlignment="1">
      <alignment horizontal="right" vertical="center" wrapText="1"/>
    </xf>
    <xf numFmtId="0" fontId="19" fillId="28" borderId="11" xfId="4" applyFont="1" applyFill="1" applyBorder="1" applyAlignment="1">
      <alignment horizontal="left" vertical="center" wrapText="1"/>
    </xf>
    <xf numFmtId="15" fontId="20" fillId="13" borderId="11" xfId="4" applyNumberFormat="1" applyFont="1" applyFill="1" applyBorder="1" applyAlignment="1">
      <alignment horizontal="left" vertical="center" wrapText="1"/>
    </xf>
    <xf numFmtId="49" fontId="20" fillId="13" borderId="11" xfId="4" applyNumberFormat="1" applyFont="1" applyFill="1" applyBorder="1" applyAlignment="1">
      <alignment horizontal="left" vertical="center" wrapText="1"/>
    </xf>
    <xf numFmtId="49" fontId="20" fillId="13" borderId="11" xfId="4" applyNumberFormat="1" applyFont="1" applyFill="1" applyBorder="1" applyAlignment="1">
      <alignment horizontal="center" vertical="center" wrapText="1"/>
    </xf>
    <xf numFmtId="164" fontId="20" fillId="13" borderId="10" xfId="5" applyFont="1" applyFill="1" applyBorder="1" applyAlignment="1">
      <alignment horizontal="right" vertical="center" wrapText="1"/>
    </xf>
    <xf numFmtId="0" fontId="19" fillId="13" borderId="11" xfId="4" applyFont="1" applyFill="1" applyBorder="1" applyAlignment="1">
      <alignment vertical="center" wrapText="1"/>
    </xf>
    <xf numFmtId="0" fontId="19" fillId="13" borderId="11" xfId="4" applyFont="1" applyFill="1" applyBorder="1" applyAlignment="1">
      <alignment horizontal="left" vertical="center" wrapText="1"/>
    </xf>
    <xf numFmtId="49" fontId="21" fillId="28" borderId="11" xfId="4" applyNumberFormat="1" applyFont="1" applyFill="1" applyBorder="1" applyAlignment="1">
      <alignment horizontal="center" vertical="center" wrapText="1"/>
    </xf>
    <xf numFmtId="164" fontId="21" fillId="28" borderId="10" xfId="5" applyFont="1" applyFill="1" applyBorder="1" applyAlignment="1">
      <alignment horizontal="right" vertical="center" wrapText="1"/>
    </xf>
    <xf numFmtId="0" fontId="21" fillId="28" borderId="11" xfId="4" applyFont="1" applyFill="1" applyBorder="1" applyAlignment="1">
      <alignment horizontal="left" vertical="center" wrapText="1"/>
    </xf>
    <xf numFmtId="49" fontId="21" fillId="28" borderId="11" xfId="4" applyNumberFormat="1" applyFont="1" applyFill="1" applyBorder="1" applyAlignment="1">
      <alignment horizontal="left" vertical="center" wrapText="1"/>
    </xf>
    <xf numFmtId="15" fontId="20" fillId="29" borderId="11" xfId="4" applyNumberFormat="1" applyFont="1" applyFill="1" applyBorder="1" applyAlignment="1">
      <alignment horizontal="left" vertical="center" wrapText="1"/>
    </xf>
    <xf numFmtId="49" fontId="20" fillId="29" borderId="11" xfId="4" applyNumberFormat="1" applyFont="1" applyFill="1" applyBorder="1" applyAlignment="1">
      <alignment horizontal="left" vertical="center" wrapText="1"/>
    </xf>
    <xf numFmtId="49" fontId="20" fillId="29" borderId="11" xfId="4" applyNumberFormat="1" applyFont="1" applyFill="1" applyBorder="1" applyAlignment="1">
      <alignment horizontal="center" vertical="center" wrapText="1"/>
    </xf>
    <xf numFmtId="164" fontId="20" fillId="29" borderId="10" xfId="5" applyFont="1" applyFill="1" applyBorder="1" applyAlignment="1">
      <alignment horizontal="right" vertical="center" wrapText="1"/>
    </xf>
    <xf numFmtId="0" fontId="19" fillId="29" borderId="11" xfId="4" applyFont="1" applyFill="1" applyBorder="1" applyAlignment="1">
      <alignment vertical="center" wrapText="1"/>
    </xf>
    <xf numFmtId="15" fontId="20" fillId="30" borderId="11" xfId="4" applyNumberFormat="1" applyFont="1" applyFill="1" applyBorder="1" applyAlignment="1">
      <alignment horizontal="left" vertical="center" wrapText="1"/>
    </xf>
    <xf numFmtId="49" fontId="20" fillId="30" borderId="11" xfId="4" applyNumberFormat="1" applyFont="1" applyFill="1" applyBorder="1" applyAlignment="1">
      <alignment horizontal="left" vertical="center" wrapText="1"/>
    </xf>
    <xf numFmtId="49" fontId="20" fillId="30" borderId="11" xfId="4" applyNumberFormat="1" applyFont="1" applyFill="1" applyBorder="1" applyAlignment="1">
      <alignment horizontal="center" vertical="center" wrapText="1"/>
    </xf>
    <xf numFmtId="164" fontId="20" fillId="30" borderId="10" xfId="5" applyFont="1" applyFill="1" applyBorder="1" applyAlignment="1">
      <alignment horizontal="right" vertical="center" wrapText="1"/>
    </xf>
    <xf numFmtId="0" fontId="19" fillId="30" borderId="11" xfId="4" applyFont="1" applyFill="1" applyBorder="1" applyAlignment="1">
      <alignment vertical="center" wrapText="1"/>
    </xf>
    <xf numFmtId="15" fontId="20" fillId="31" borderId="11" xfId="4" applyNumberFormat="1" applyFont="1" applyFill="1" applyBorder="1" applyAlignment="1">
      <alignment horizontal="left" vertical="center" wrapText="1"/>
    </xf>
    <xf numFmtId="49" fontId="20" fillId="31" borderId="11" xfId="4" applyNumberFormat="1" applyFont="1" applyFill="1" applyBorder="1" applyAlignment="1">
      <alignment horizontal="left" vertical="center" wrapText="1"/>
    </xf>
    <xf numFmtId="49" fontId="20" fillId="31" borderId="11" xfId="4" applyNumberFormat="1" applyFont="1" applyFill="1" applyBorder="1" applyAlignment="1">
      <alignment horizontal="center" vertical="center" wrapText="1"/>
    </xf>
    <xf numFmtId="164" fontId="20" fillId="31" borderId="10" xfId="5" applyFont="1" applyFill="1" applyBorder="1" applyAlignment="1">
      <alignment horizontal="right" vertical="center" wrapText="1"/>
    </xf>
    <xf numFmtId="0" fontId="19" fillId="31" borderId="11" xfId="4" applyFont="1" applyFill="1" applyBorder="1" applyAlignment="1">
      <alignment horizontal="left" vertical="center" wrapText="1"/>
    </xf>
    <xf numFmtId="15" fontId="20" fillId="32" borderId="11" xfId="4" applyNumberFormat="1" applyFont="1" applyFill="1" applyBorder="1" applyAlignment="1">
      <alignment horizontal="left" vertical="center" wrapText="1"/>
    </xf>
    <xf numFmtId="49" fontId="20" fillId="32" borderId="11" xfId="4" applyNumberFormat="1" applyFont="1" applyFill="1" applyBorder="1" applyAlignment="1">
      <alignment horizontal="left" vertical="center" wrapText="1"/>
    </xf>
    <xf numFmtId="49" fontId="20" fillId="32" borderId="11" xfId="4" applyNumberFormat="1" applyFont="1" applyFill="1" applyBorder="1" applyAlignment="1">
      <alignment horizontal="center" vertical="center" wrapText="1"/>
    </xf>
    <xf numFmtId="164" fontId="20" fillId="32" borderId="10" xfId="5" applyFont="1" applyFill="1" applyBorder="1" applyAlignment="1">
      <alignment horizontal="right" vertical="center" wrapText="1"/>
    </xf>
    <xf numFmtId="0" fontId="19" fillId="32" borderId="11" xfId="4" applyFont="1" applyFill="1" applyBorder="1" applyAlignment="1">
      <alignment vertical="center" wrapText="1"/>
    </xf>
    <xf numFmtId="0" fontId="19" fillId="33" borderId="11" xfId="4" applyFont="1" applyFill="1" applyBorder="1" applyAlignment="1">
      <alignment horizontal="left"/>
    </xf>
    <xf numFmtId="49" fontId="20" fillId="33" borderId="11" xfId="4" applyNumberFormat="1" applyFont="1" applyFill="1" applyBorder="1" applyAlignment="1">
      <alignment horizontal="left" vertical="center" wrapText="1"/>
    </xf>
    <xf numFmtId="49" fontId="20" fillId="33" borderId="11" xfId="4" applyNumberFormat="1" applyFont="1" applyFill="1" applyBorder="1" applyAlignment="1">
      <alignment horizontal="center" vertical="center" wrapText="1"/>
    </xf>
    <xf numFmtId="164" fontId="20" fillId="33" borderId="10" xfId="5" applyFont="1" applyFill="1" applyBorder="1" applyAlignment="1">
      <alignment horizontal="right" vertical="center" wrapText="1"/>
    </xf>
    <xf numFmtId="0" fontId="19" fillId="33" borderId="11" xfId="4" applyFont="1" applyFill="1" applyBorder="1" applyAlignment="1">
      <alignment vertical="center" wrapText="1"/>
    </xf>
    <xf numFmtId="15" fontId="20" fillId="34" borderId="11" xfId="4" applyNumberFormat="1" applyFont="1" applyFill="1" applyBorder="1" applyAlignment="1">
      <alignment horizontal="left" vertical="center" wrapText="1"/>
    </xf>
    <xf numFmtId="49" fontId="20" fillId="34" borderId="11" xfId="4" applyNumberFormat="1" applyFont="1" applyFill="1" applyBorder="1" applyAlignment="1">
      <alignment horizontal="left" vertical="center" wrapText="1"/>
    </xf>
    <xf numFmtId="49" fontId="20" fillId="34" borderId="11" xfId="4" applyNumberFormat="1" applyFont="1" applyFill="1" applyBorder="1" applyAlignment="1">
      <alignment horizontal="center" vertical="center" wrapText="1"/>
    </xf>
    <xf numFmtId="164" fontId="20" fillId="34" borderId="10" xfId="5" applyFont="1" applyFill="1" applyBorder="1" applyAlignment="1">
      <alignment horizontal="right" vertical="center" wrapText="1"/>
    </xf>
    <xf numFmtId="0" fontId="19" fillId="34" borderId="11" xfId="4" applyFont="1" applyFill="1" applyBorder="1" applyAlignment="1">
      <alignment vertical="center" wrapText="1"/>
    </xf>
    <xf numFmtId="49" fontId="21" fillId="34" borderId="11" xfId="4" applyNumberFormat="1" applyFont="1" applyFill="1" applyBorder="1" applyAlignment="1">
      <alignment horizontal="left" vertical="center" wrapText="1"/>
    </xf>
    <xf numFmtId="49" fontId="21" fillId="34" borderId="11" xfId="4" applyNumberFormat="1" applyFont="1" applyFill="1" applyBorder="1" applyAlignment="1">
      <alignment horizontal="center" vertical="center" wrapText="1"/>
    </xf>
    <xf numFmtId="164" fontId="21" fillId="34" borderId="10" xfId="5" applyFont="1" applyFill="1" applyBorder="1" applyAlignment="1">
      <alignment horizontal="right" vertical="center" wrapText="1"/>
    </xf>
    <xf numFmtId="0" fontId="19" fillId="34" borderId="11" xfId="4" applyFont="1" applyFill="1" applyBorder="1" applyAlignment="1">
      <alignment horizontal="left" vertical="center" wrapText="1"/>
    </xf>
    <xf numFmtId="0" fontId="19" fillId="35" borderId="11" xfId="4" applyFont="1" applyFill="1" applyBorder="1" applyAlignment="1">
      <alignment wrapText="1"/>
    </xf>
    <xf numFmtId="49" fontId="20" fillId="35" borderId="11" xfId="4" applyNumberFormat="1" applyFont="1" applyFill="1" applyBorder="1" applyAlignment="1">
      <alignment horizontal="left" vertical="center" wrapText="1"/>
    </xf>
    <xf numFmtId="49" fontId="20" fillId="35" borderId="11" xfId="4" applyNumberFormat="1" applyFont="1" applyFill="1" applyBorder="1" applyAlignment="1">
      <alignment horizontal="center" vertical="center" wrapText="1"/>
    </xf>
    <xf numFmtId="164" fontId="20" fillId="35" borderId="10" xfId="5" applyFont="1" applyFill="1" applyBorder="1" applyAlignment="1">
      <alignment horizontal="right" vertical="center" wrapText="1"/>
    </xf>
    <xf numFmtId="0" fontId="19" fillId="35" borderId="11" xfId="4" applyFont="1" applyFill="1" applyBorder="1" applyAlignment="1">
      <alignment horizontal="left" vertical="center" wrapText="1"/>
    </xf>
    <xf numFmtId="0" fontId="19" fillId="36" borderId="11" xfId="4" applyFont="1" applyFill="1" applyBorder="1" applyAlignment="1">
      <alignment horizontal="left"/>
    </xf>
    <xf numFmtId="49" fontId="20" fillId="36" borderId="11" xfId="4" applyNumberFormat="1" applyFont="1" applyFill="1" applyBorder="1" applyAlignment="1">
      <alignment horizontal="left" vertical="center" wrapText="1"/>
    </xf>
    <xf numFmtId="49" fontId="20" fillId="36" borderId="11" xfId="4" applyNumberFormat="1" applyFont="1" applyFill="1" applyBorder="1" applyAlignment="1">
      <alignment horizontal="center" vertical="center" wrapText="1"/>
    </xf>
    <xf numFmtId="164" fontId="20" fillId="36" borderId="10" xfId="5" applyFont="1" applyFill="1" applyBorder="1" applyAlignment="1">
      <alignment horizontal="right" vertical="center" wrapText="1"/>
    </xf>
    <xf numFmtId="0" fontId="19" fillId="36" borderId="11" xfId="4" applyFont="1" applyFill="1" applyBorder="1" applyAlignment="1">
      <alignment vertical="center" wrapText="1"/>
    </xf>
    <xf numFmtId="15" fontId="20" fillId="37" borderId="11" xfId="4" applyNumberFormat="1" applyFont="1" applyFill="1" applyBorder="1" applyAlignment="1">
      <alignment horizontal="left" vertical="center" wrapText="1"/>
    </xf>
    <xf numFmtId="49" fontId="20" fillId="37" borderId="11" xfId="4" applyNumberFormat="1" applyFont="1" applyFill="1" applyBorder="1" applyAlignment="1">
      <alignment horizontal="left" vertical="center" wrapText="1"/>
    </xf>
    <xf numFmtId="49" fontId="20" fillId="37" borderId="11" xfId="4" applyNumberFormat="1" applyFont="1" applyFill="1" applyBorder="1" applyAlignment="1">
      <alignment horizontal="center" vertical="center" wrapText="1"/>
    </xf>
    <xf numFmtId="164" fontId="20" fillId="37" borderId="10" xfId="5" applyFont="1" applyFill="1" applyBorder="1" applyAlignment="1">
      <alignment horizontal="right" vertical="center" wrapText="1"/>
    </xf>
    <xf numFmtId="0" fontId="19" fillId="37" borderId="11" xfId="4" applyFont="1" applyFill="1" applyBorder="1" applyAlignment="1">
      <alignment vertical="center" wrapText="1"/>
    </xf>
    <xf numFmtId="49" fontId="20" fillId="37" borderId="10" xfId="4" applyNumberFormat="1" applyFont="1" applyFill="1" applyBorder="1" applyAlignment="1">
      <alignment horizontal="right" vertical="center" wrapText="1"/>
    </xf>
    <xf numFmtId="164" fontId="20" fillId="37" borderId="11" xfId="5" applyFont="1" applyFill="1" applyBorder="1" applyAlignment="1">
      <alignment horizontal="left" vertical="center" wrapText="1"/>
    </xf>
    <xf numFmtId="0" fontId="19" fillId="37" borderId="10" xfId="4" applyFont="1" applyFill="1" applyBorder="1" applyAlignment="1">
      <alignment vertical="center" wrapText="1"/>
    </xf>
    <xf numFmtId="15" fontId="20" fillId="6" borderId="11" xfId="4" applyNumberFormat="1" applyFont="1" applyFill="1" applyBorder="1" applyAlignment="1">
      <alignment horizontal="left" vertical="center" wrapText="1"/>
    </xf>
    <xf numFmtId="49" fontId="20" fillId="6" borderId="11" xfId="4" applyNumberFormat="1" applyFont="1" applyFill="1" applyBorder="1" applyAlignment="1">
      <alignment horizontal="left" vertical="center" wrapText="1"/>
    </xf>
    <xf numFmtId="49" fontId="20" fillId="6" borderId="11" xfId="4" applyNumberFormat="1" applyFont="1" applyFill="1" applyBorder="1" applyAlignment="1">
      <alignment horizontal="center" vertical="center" wrapText="1"/>
    </xf>
    <xf numFmtId="164" fontId="20" fillId="6" borderId="10" xfId="5" applyFont="1" applyFill="1" applyBorder="1" applyAlignment="1">
      <alignment horizontal="right" vertical="center" wrapText="1"/>
    </xf>
    <xf numFmtId="0" fontId="19" fillId="6" borderId="11" xfId="4" applyFont="1" applyFill="1" applyBorder="1" applyAlignment="1">
      <alignment vertical="center" wrapText="1"/>
    </xf>
    <xf numFmtId="49" fontId="20" fillId="6" borderId="16" xfId="4" applyNumberFormat="1" applyFont="1" applyFill="1" applyBorder="1" applyAlignment="1">
      <alignment horizontal="left" vertical="center" wrapText="1"/>
    </xf>
    <xf numFmtId="49" fontId="20" fillId="6" borderId="16" xfId="4" applyNumberFormat="1" applyFont="1" applyFill="1" applyBorder="1" applyAlignment="1">
      <alignment horizontal="center" vertical="center" wrapText="1"/>
    </xf>
    <xf numFmtId="164" fontId="20" fillId="6" borderId="17" xfId="5" applyFont="1" applyFill="1" applyBorder="1" applyAlignment="1">
      <alignment horizontal="right" vertical="center" wrapText="1"/>
    </xf>
    <xf numFmtId="0" fontId="14" fillId="0" borderId="0" xfId="6" applyFont="1"/>
    <xf numFmtId="0" fontId="4" fillId="0" borderId="0" xfId="6"/>
    <xf numFmtId="0" fontId="19" fillId="0" borderId="0" xfId="4" applyFont="1" applyAlignment="1">
      <alignment vertical="center" wrapText="1"/>
    </xf>
    <xf numFmtId="0" fontId="4" fillId="0" borderId="0" xfId="6" applyAlignment="1">
      <alignment horizontal="left"/>
    </xf>
    <xf numFmtId="0" fontId="19" fillId="0" borderId="0" xfId="4" applyFont="1" applyAlignment="1">
      <alignment horizontal="center" vertical="center" wrapText="1"/>
    </xf>
    <xf numFmtId="0" fontId="19" fillId="0" borderId="0" xfId="4" applyFont="1" applyAlignment="1">
      <alignment horizontal="left" vertical="center" wrapText="1"/>
    </xf>
    <xf numFmtId="0" fontId="19" fillId="0" borderId="0" xfId="4" applyFont="1" applyBorder="1" applyAlignment="1">
      <alignment vertical="center" wrapText="1"/>
    </xf>
    <xf numFmtId="0" fontId="22" fillId="9" borderId="0" xfId="6" applyFont="1" applyFill="1"/>
    <xf numFmtId="0" fontId="23" fillId="9" borderId="0" xfId="6" applyFont="1" applyFill="1"/>
    <xf numFmtId="49" fontId="22" fillId="9" borderId="0" xfId="6" applyNumberFormat="1" applyFont="1" applyFill="1"/>
    <xf numFmtId="0" fontId="13" fillId="9" borderId="0" xfId="6" applyFont="1" applyFill="1"/>
    <xf numFmtId="0" fontId="24" fillId="9" borderId="0" xfId="6" applyFont="1" applyFill="1"/>
    <xf numFmtId="0" fontId="15" fillId="9" borderId="0" xfId="6" applyFont="1" applyFill="1"/>
    <xf numFmtId="0" fontId="4" fillId="0" borderId="0" xfId="6" applyFont="1"/>
    <xf numFmtId="0" fontId="15" fillId="9" borderId="0" xfId="0" applyFont="1" applyFill="1"/>
    <xf numFmtId="0" fontId="15" fillId="9" borderId="0" xfId="0" applyFont="1" applyFill="1" applyBorder="1"/>
    <xf numFmtId="0" fontId="25" fillId="38" borderId="11" xfId="0" applyFont="1" applyFill="1" applyBorder="1" applyAlignment="1">
      <alignment horizontal="left" vertical="center" wrapText="1"/>
    </xf>
    <xf numFmtId="0" fontId="25" fillId="38" borderId="11" xfId="0" applyFont="1" applyFill="1" applyBorder="1" applyAlignment="1">
      <alignment horizontal="center" vertical="center"/>
    </xf>
    <xf numFmtId="0" fontId="26" fillId="38" borderId="11" xfId="0" applyFont="1" applyFill="1" applyBorder="1" applyAlignment="1">
      <alignment horizontal="center" vertical="center"/>
    </xf>
    <xf numFmtId="0" fontId="25" fillId="9" borderId="11" xfId="0" applyFont="1" applyFill="1" applyBorder="1" applyAlignment="1">
      <alignment horizontal="left" vertical="center" wrapText="1"/>
    </xf>
    <xf numFmtId="0" fontId="25" fillId="9" borderId="11" xfId="0" applyFont="1" applyFill="1" applyBorder="1" applyAlignment="1">
      <alignment horizontal="center" vertical="center"/>
    </xf>
    <xf numFmtId="0" fontId="14" fillId="0" borderId="11" xfId="0" applyFont="1" applyBorder="1"/>
    <xf numFmtId="0" fontId="27" fillId="0" borderId="11" xfId="0" applyFont="1" applyBorder="1" applyAlignment="1">
      <alignment horizontal="center" vertical="center"/>
    </xf>
    <xf numFmtId="0" fontId="27" fillId="0" borderId="11" xfId="0" applyFont="1" applyBorder="1" applyAlignment="1">
      <alignment horizontal="left" vertical="center"/>
    </xf>
    <xf numFmtId="0" fontId="24" fillId="9" borderId="0" xfId="0" applyFont="1" applyFill="1"/>
    <xf numFmtId="0" fontId="22" fillId="9" borderId="0" xfId="0" applyFont="1" applyFill="1"/>
    <xf numFmtId="0" fontId="23" fillId="9" borderId="0" xfId="0" applyFont="1" applyFill="1"/>
    <xf numFmtId="0" fontId="8" fillId="9" borderId="0" xfId="0" applyFont="1" applyFill="1" applyBorder="1" applyAlignment="1">
      <alignment horizontal="justify" vertical="top" wrapText="1"/>
    </xf>
    <xf numFmtId="0" fontId="16" fillId="9" borderId="0" xfId="0" applyFont="1" applyFill="1" applyBorder="1" applyAlignment="1">
      <alignment vertical="top" wrapText="1"/>
    </xf>
    <xf numFmtId="4" fontId="16" fillId="9" borderId="0" xfId="0" applyNumberFormat="1" applyFont="1" applyFill="1" applyBorder="1" applyAlignment="1">
      <alignment vertical="top" wrapText="1"/>
    </xf>
    <xf numFmtId="0" fontId="0" fillId="9" borderId="0" xfId="0" applyFill="1" applyBorder="1"/>
    <xf numFmtId="0" fontId="28" fillId="9" borderId="0" xfId="0" applyFont="1" applyFill="1"/>
    <xf numFmtId="0" fontId="28" fillId="9" borderId="0" xfId="0" applyFont="1" applyFill="1" applyAlignment="1">
      <alignment horizontal="center" vertical="center"/>
    </xf>
    <xf numFmtId="0" fontId="28" fillId="9" borderId="0" xfId="0" applyFont="1" applyFill="1" applyAlignment="1">
      <alignment horizontal="left" vertical="center"/>
    </xf>
    <xf numFmtId="0" fontId="24" fillId="9" borderId="0" xfId="0" applyFont="1" applyFill="1" applyAlignment="1">
      <alignment horizontal="left" vertical="center"/>
    </xf>
    <xf numFmtId="0" fontId="28" fillId="9" borderId="0" xfId="0" applyFont="1" applyFill="1" applyAlignment="1">
      <alignment horizontal="left" vertical="center" wrapText="1"/>
    </xf>
    <xf numFmtId="0" fontId="8" fillId="0" borderId="18" xfId="0" applyFont="1" applyFill="1" applyBorder="1" applyAlignment="1">
      <alignment vertical="center" wrapText="1"/>
    </xf>
    <xf numFmtId="0" fontId="8" fillId="0" borderId="19" xfId="0" applyFont="1" applyFill="1" applyBorder="1" applyAlignment="1">
      <alignment vertical="center" wrapText="1"/>
    </xf>
    <xf numFmtId="0" fontId="8" fillId="0" borderId="20" xfId="0" applyFont="1" applyFill="1" applyBorder="1" applyAlignment="1">
      <alignment vertical="center" wrapText="1"/>
    </xf>
    <xf numFmtId="0" fontId="9" fillId="0" borderId="0" xfId="0" applyFont="1" applyFill="1"/>
    <xf numFmtId="3" fontId="9" fillId="0" borderId="11" xfId="0" applyNumberFormat="1" applyFont="1" applyFill="1" applyBorder="1" applyAlignment="1" applyProtection="1">
      <alignment horizontal="right" vertical="top"/>
      <protection locked="0"/>
    </xf>
    <xf numFmtId="0" fontId="9" fillId="0" borderId="11" xfId="0" applyFont="1" applyFill="1" applyBorder="1" applyAlignment="1" applyProtection="1">
      <alignment vertical="top"/>
      <protection locked="0"/>
    </xf>
    <xf numFmtId="4" fontId="9" fillId="0" borderId="11" xfId="0" applyNumberFormat="1" applyFont="1" applyFill="1" applyBorder="1" applyAlignment="1" applyProtection="1">
      <alignment vertical="top"/>
    </xf>
    <xf numFmtId="4" fontId="9" fillId="0" borderId="11" xfId="0" applyNumberFormat="1" applyFont="1" applyFill="1" applyBorder="1" applyAlignment="1" applyProtection="1">
      <alignment horizontal="right" vertical="top"/>
    </xf>
    <xf numFmtId="4" fontId="9" fillId="0" borderId="11" xfId="0" applyNumberFormat="1" applyFont="1" applyFill="1" applyBorder="1" applyAlignment="1" applyProtection="1">
      <alignment horizontal="center" vertical="top"/>
      <protection locked="0"/>
    </xf>
    <xf numFmtId="0" fontId="9" fillId="0" borderId="0" xfId="0" applyNumberFormat="1" applyFont="1" applyFill="1"/>
    <xf numFmtId="4" fontId="28" fillId="9" borderId="0" xfId="0" applyNumberFormat="1" applyFont="1" applyFill="1"/>
    <xf numFmtId="0" fontId="28" fillId="0" borderId="0" xfId="0" applyFont="1"/>
    <xf numFmtId="4" fontId="28" fillId="0" borderId="0" xfId="0" applyNumberFormat="1" applyFont="1"/>
    <xf numFmtId="0" fontId="8" fillId="4" borderId="0" xfId="6" applyFont="1" applyFill="1" applyBorder="1" applyAlignment="1">
      <alignment horizontal="left"/>
    </xf>
    <xf numFmtId="0" fontId="29" fillId="9" borderId="0" xfId="6" applyFont="1" applyFill="1"/>
    <xf numFmtId="0" fontId="29" fillId="9" borderId="0" xfId="0" applyFont="1" applyFill="1"/>
    <xf numFmtId="0" fontId="30" fillId="9" borderId="0" xfId="0" applyFont="1" applyFill="1"/>
    <xf numFmtId="0" fontId="8" fillId="11" borderId="11" xfId="0" applyFont="1" applyFill="1" applyBorder="1" applyAlignment="1">
      <alignment horizontal="center" vertical="center" wrapText="1"/>
    </xf>
    <xf numFmtId="0" fontId="8" fillId="8" borderId="0" xfId="6" applyFont="1" applyFill="1" applyBorder="1" applyAlignment="1">
      <alignment horizontal="left"/>
    </xf>
    <xf numFmtId="0" fontId="8" fillId="11" borderId="11" xfId="0" applyFont="1" applyFill="1" applyBorder="1" applyAlignment="1">
      <alignment vertical="center" wrapText="1"/>
    </xf>
    <xf numFmtId="4" fontId="8" fillId="11" borderId="11" xfId="0" applyNumberFormat="1" applyFont="1" applyFill="1" applyBorder="1" applyAlignment="1">
      <alignment vertical="center" wrapText="1"/>
    </xf>
    <xf numFmtId="0" fontId="25" fillId="9" borderId="0" xfId="0" applyFont="1" applyFill="1" applyAlignment="1"/>
    <xf numFmtId="0" fontId="25" fillId="38" borderId="11" xfId="0" applyFont="1" applyFill="1" applyBorder="1" applyAlignment="1">
      <alignment vertical="center" wrapText="1"/>
    </xf>
    <xf numFmtId="0" fontId="9" fillId="11" borderId="11" xfId="0" applyFont="1" applyFill="1" applyBorder="1" applyAlignment="1">
      <alignment horizontal="center" vertical="center" wrapText="1"/>
    </xf>
    <xf numFmtId="0" fontId="10" fillId="11" borderId="11" xfId="0" applyFont="1" applyFill="1" applyBorder="1" applyAlignment="1">
      <alignment horizontal="center" vertical="center" wrapText="1"/>
    </xf>
    <xf numFmtId="0" fontId="11" fillId="11" borderId="11" xfId="0" applyFont="1" applyFill="1" applyBorder="1" applyAlignment="1">
      <alignment horizontal="center" vertical="center" wrapText="1"/>
    </xf>
    <xf numFmtId="0" fontId="23" fillId="9" borderId="0" xfId="6" applyFont="1" applyFill="1" applyAlignment="1">
      <alignment vertical="center" wrapText="1"/>
    </xf>
    <xf numFmtId="0" fontId="15" fillId="9" borderId="0" xfId="6" applyFont="1" applyFill="1" applyAlignment="1">
      <alignment vertical="center" wrapText="1"/>
    </xf>
    <xf numFmtId="0" fontId="23" fillId="9" borderId="0" xfId="0" applyFont="1" applyFill="1" applyAlignment="1">
      <alignment vertical="center" wrapText="1"/>
    </xf>
    <xf numFmtId="0" fontId="25" fillId="9" borderId="11" xfId="0" applyFont="1" applyFill="1" applyBorder="1" applyAlignment="1">
      <alignment wrapText="1"/>
    </xf>
    <xf numFmtId="0" fontId="8" fillId="4" borderId="0" xfId="0" applyFont="1" applyFill="1" applyBorder="1" applyAlignment="1">
      <alignment horizontal="center" vertical="top"/>
    </xf>
    <xf numFmtId="0" fontId="12" fillId="9" borderId="0" xfId="4" applyFont="1" applyFill="1"/>
    <xf numFmtId="0" fontId="6" fillId="9" borderId="0" xfId="4" applyFont="1" applyFill="1"/>
    <xf numFmtId="0" fontId="9" fillId="0" borderId="0" xfId="4" applyFont="1"/>
    <xf numFmtId="0" fontId="13" fillId="9" borderId="0" xfId="4" applyFont="1" applyFill="1"/>
    <xf numFmtId="0" fontId="30" fillId="9" borderId="0" xfId="4" applyFont="1" applyFill="1"/>
    <xf numFmtId="3" fontId="30" fillId="9" borderId="0" xfId="4" applyNumberFormat="1" applyFont="1" applyFill="1"/>
    <xf numFmtId="166" fontId="9" fillId="2" borderId="25" xfId="5" applyNumberFormat="1" applyFont="1" applyFill="1" applyBorder="1" applyAlignment="1">
      <alignment horizontal="center" vertical="center"/>
    </xf>
    <xf numFmtId="166" fontId="9" fillId="2" borderId="26" xfId="5" applyNumberFormat="1" applyFont="1" applyFill="1" applyBorder="1" applyAlignment="1">
      <alignment horizontal="center" vertical="center"/>
    </xf>
    <xf numFmtId="166" fontId="9" fillId="2" borderId="9" xfId="5" applyNumberFormat="1" applyFont="1" applyFill="1" applyBorder="1" applyAlignment="1">
      <alignment horizontal="center" vertical="center"/>
    </xf>
    <xf numFmtId="0" fontId="9" fillId="2" borderId="9" xfId="4" applyFont="1" applyFill="1" applyBorder="1" applyAlignment="1" applyProtection="1">
      <alignment horizontal="center"/>
      <protection locked="0"/>
    </xf>
    <xf numFmtId="0" fontId="9" fillId="2" borderId="9" xfId="4" applyFont="1" applyFill="1" applyBorder="1"/>
    <xf numFmtId="166" fontId="9" fillId="2" borderId="6" xfId="5" applyNumberFormat="1" applyFont="1" applyFill="1" applyBorder="1" applyAlignment="1">
      <alignment horizontal="center" vertical="center"/>
    </xf>
    <xf numFmtId="166" fontId="9" fillId="2" borderId="7" xfId="5" applyNumberFormat="1" applyFont="1" applyFill="1" applyBorder="1" applyAlignment="1">
      <alignment horizontal="center" vertical="center"/>
    </xf>
    <xf numFmtId="166" fontId="9" fillId="2" borderId="5" xfId="5" applyNumberFormat="1" applyFont="1" applyFill="1" applyBorder="1" applyAlignment="1">
      <alignment horizontal="center" vertical="center"/>
    </xf>
    <xf numFmtId="0" fontId="9" fillId="2" borderId="5" xfId="4" applyFont="1" applyFill="1" applyBorder="1" applyAlignment="1" applyProtection="1">
      <alignment horizontal="center"/>
      <protection locked="0"/>
    </xf>
    <xf numFmtId="0" fontId="9" fillId="2" borderId="5" xfId="4" applyFont="1" applyFill="1" applyBorder="1"/>
    <xf numFmtId="3" fontId="8" fillId="6" borderId="6" xfId="4" applyNumberFormat="1" applyFont="1" applyFill="1" applyBorder="1" applyAlignment="1">
      <alignment horizontal="center"/>
    </xf>
    <xf numFmtId="3" fontId="8" fillId="6" borderId="7" xfId="4" applyNumberFormat="1" applyFont="1" applyFill="1" applyBorder="1" applyAlignment="1">
      <alignment horizontal="center"/>
    </xf>
    <xf numFmtId="3" fontId="8" fillId="6" borderId="5" xfId="4" applyNumberFormat="1" applyFont="1" applyFill="1" applyBorder="1" applyAlignment="1">
      <alignment horizontal="center"/>
    </xf>
    <xf numFmtId="0" fontId="8" fillId="6" borderId="5" xfId="4" applyFont="1" applyFill="1" applyBorder="1" applyAlignment="1">
      <alignment horizontal="center"/>
    </xf>
    <xf numFmtId="0" fontId="9" fillId="6" borderId="5" xfId="4" applyFont="1" applyFill="1" applyBorder="1"/>
    <xf numFmtId="0" fontId="8" fillId="6" borderId="5" xfId="4" applyFont="1" applyFill="1" applyBorder="1"/>
    <xf numFmtId="0" fontId="9" fillId="2" borderId="5" xfId="4" applyFont="1" applyFill="1" applyBorder="1" applyProtection="1">
      <protection locked="0"/>
    </xf>
    <xf numFmtId="0" fontId="9" fillId="2" borderId="5" xfId="4" applyFont="1" applyFill="1" applyBorder="1" applyAlignment="1">
      <alignment horizontal="left"/>
    </xf>
    <xf numFmtId="3" fontId="8" fillId="6" borderId="0" xfId="4" applyNumberFormat="1" applyFont="1" applyFill="1" applyAlignment="1">
      <alignment horizontal="center"/>
    </xf>
    <xf numFmtId="3" fontId="8" fillId="6" borderId="27" xfId="4" applyNumberFormat="1" applyFont="1" applyFill="1" applyBorder="1" applyAlignment="1">
      <alignment horizontal="center"/>
    </xf>
    <xf numFmtId="0" fontId="8" fillId="10" borderId="0" xfId="4" applyFont="1" applyFill="1" applyBorder="1" applyAlignment="1" applyProtection="1">
      <protection locked="0"/>
    </xf>
    <xf numFmtId="0" fontId="8" fillId="10" borderId="3" xfId="4" applyFont="1" applyFill="1" applyBorder="1" applyAlignment="1" applyProtection="1">
      <protection locked="0"/>
    </xf>
    <xf numFmtId="0" fontId="8" fillId="4" borderId="0" xfId="4" applyFont="1" applyFill="1" applyBorder="1" applyAlignment="1" applyProtection="1">
      <protection locked="0"/>
    </xf>
    <xf numFmtId="0" fontId="8" fillId="4" borderId="3" xfId="4" applyFont="1" applyFill="1" applyBorder="1" applyAlignment="1">
      <alignment horizontal="left"/>
    </xf>
    <xf numFmtId="0" fontId="8" fillId="0" borderId="0" xfId="4" applyNumberFormat="1" applyFont="1" applyFill="1" applyBorder="1" applyAlignment="1" applyProtection="1"/>
    <xf numFmtId="0" fontId="9" fillId="0" borderId="0" xfId="4" applyFont="1" applyBorder="1" applyProtection="1"/>
    <xf numFmtId="0" fontId="8" fillId="0" borderId="0" xfId="4" applyFont="1" applyFill="1" applyBorder="1" applyAlignment="1" applyProtection="1"/>
    <xf numFmtId="0" fontId="8" fillId="0" borderId="0" xfId="4" applyNumberFormat="1" applyFont="1" applyFill="1" applyBorder="1" applyAlignment="1" applyProtection="1">
      <protection locked="0"/>
    </xf>
    <xf numFmtId="0" fontId="8" fillId="0" borderId="0" xfId="4" applyFont="1" applyFill="1" applyBorder="1" applyAlignment="1"/>
    <xf numFmtId="0" fontId="8" fillId="0" borderId="0" xfId="4" applyFont="1" applyFill="1" applyBorder="1" applyAlignment="1">
      <alignment horizontal="left" indent="15"/>
    </xf>
    <xf numFmtId="0" fontId="9" fillId="0" borderId="0" xfId="4" applyFont="1" applyBorder="1"/>
    <xf numFmtId="0" fontId="17" fillId="0" borderId="0" xfId="4" applyFont="1" applyFill="1" applyBorder="1" applyAlignment="1"/>
    <xf numFmtId="0" fontId="16" fillId="0" borderId="0" xfId="4" applyFont="1" applyFill="1" applyBorder="1" applyAlignment="1"/>
    <xf numFmtId="0" fontId="11" fillId="0" borderId="0" xfId="4" applyFont="1" applyFill="1" applyBorder="1" applyAlignment="1"/>
    <xf numFmtId="9" fontId="8" fillId="9" borderId="13" xfId="8" applyFont="1" applyFill="1" applyBorder="1" applyAlignment="1" applyProtection="1">
      <alignment horizontal="center"/>
      <protection locked="0"/>
    </xf>
    <xf numFmtId="0" fontId="8" fillId="9" borderId="13" xfId="4" applyFont="1" applyFill="1" applyBorder="1" applyAlignment="1" applyProtection="1">
      <alignment horizontal="center"/>
      <protection locked="0"/>
    </xf>
    <xf numFmtId="0" fontId="9" fillId="9" borderId="13" xfId="4" applyFont="1" applyFill="1" applyBorder="1" applyAlignment="1" applyProtection="1">
      <alignment horizontal="center"/>
      <protection locked="0"/>
    </xf>
    <xf numFmtId="3" fontId="8" fillId="9" borderId="13" xfId="4" applyNumberFormat="1" applyFont="1" applyFill="1" applyBorder="1" applyAlignment="1" applyProtection="1">
      <alignment horizontal="center"/>
      <protection locked="0"/>
    </xf>
    <xf numFmtId="0" fontId="9" fillId="9" borderId="14" xfId="4" applyFont="1" applyFill="1" applyBorder="1" applyAlignment="1" applyProtection="1">
      <alignment horizontal="right"/>
    </xf>
    <xf numFmtId="1" fontId="8" fillId="9" borderId="13" xfId="4" applyNumberFormat="1" applyFont="1" applyFill="1" applyBorder="1" applyAlignment="1" applyProtection="1">
      <alignment horizontal="center"/>
      <protection locked="0"/>
    </xf>
    <xf numFmtId="0" fontId="9" fillId="9" borderId="3" xfId="4" applyFont="1" applyFill="1" applyBorder="1" applyAlignment="1" applyProtection="1">
      <alignment horizontal="right"/>
    </xf>
    <xf numFmtId="0" fontId="8" fillId="8" borderId="12" xfId="4" applyFont="1" applyFill="1" applyBorder="1" applyAlignment="1" applyProtection="1">
      <alignment horizontal="center" vertical="center" wrapText="1"/>
      <protection locked="0"/>
    </xf>
    <xf numFmtId="0" fontId="8" fillId="8" borderId="6" xfId="4" applyFont="1" applyFill="1" applyBorder="1" applyAlignment="1" applyProtection="1">
      <alignment horizontal="right" vertical="center"/>
      <protection locked="0"/>
    </xf>
    <xf numFmtId="0" fontId="6" fillId="28" borderId="0" xfId="4" applyFont="1" applyFill="1"/>
    <xf numFmtId="3" fontId="9" fillId="7" borderId="5" xfId="4" applyNumberFormat="1" applyFont="1" applyFill="1" applyBorder="1" applyAlignment="1" applyProtection="1">
      <alignment horizontal="center"/>
      <protection locked="0"/>
    </xf>
    <xf numFmtId="0" fontId="9" fillId="7" borderId="6" xfId="4" applyFont="1" applyFill="1" applyBorder="1"/>
    <xf numFmtId="0" fontId="8" fillId="7" borderId="6" xfId="4" applyFont="1" applyFill="1" applyBorder="1"/>
    <xf numFmtId="3" fontId="9" fillId="2" borderId="15" xfId="4" applyNumberFormat="1" applyFont="1" applyFill="1" applyBorder="1" applyAlignment="1" applyProtection="1">
      <alignment horizontal="center"/>
      <protection locked="0"/>
    </xf>
    <xf numFmtId="3" fontId="9" fillId="2" borderId="5" xfId="4" applyNumberFormat="1" applyFont="1" applyFill="1" applyBorder="1" applyAlignment="1" applyProtection="1">
      <alignment horizontal="center"/>
      <protection locked="0"/>
    </xf>
    <xf numFmtId="1" fontId="9" fillId="3" borderId="5" xfId="4" applyNumberFormat="1" applyFont="1" applyFill="1" applyBorder="1" applyAlignment="1">
      <alignment horizontal="center"/>
    </xf>
    <xf numFmtId="3" fontId="8" fillId="6" borderId="5" xfId="4" applyNumberFormat="1" applyFont="1" applyFill="1" applyBorder="1" applyAlignment="1" applyProtection="1">
      <alignment horizontal="center"/>
    </xf>
    <xf numFmtId="1" fontId="9" fillId="2" borderId="5" xfId="4" applyNumberFormat="1" applyFont="1" applyFill="1" applyBorder="1" applyAlignment="1" applyProtection="1">
      <alignment horizontal="center"/>
      <protection locked="0"/>
    </xf>
    <xf numFmtId="3" fontId="9" fillId="2" borderId="5" xfId="4" applyNumberFormat="1" applyFont="1" applyFill="1" applyBorder="1" applyAlignment="1">
      <alignment horizontal="center"/>
    </xf>
    <xf numFmtId="0" fontId="5" fillId="28" borderId="0" xfId="4" applyFont="1" applyFill="1" applyAlignment="1">
      <alignment wrapText="1"/>
    </xf>
    <xf numFmtId="0" fontId="8" fillId="5" borderId="4" xfId="4" applyFont="1" applyFill="1" applyBorder="1" applyAlignment="1">
      <alignment horizontal="center" vertical="center" wrapText="1"/>
    </xf>
    <xf numFmtId="0" fontId="9" fillId="0" borderId="0" xfId="4" applyFont="1" applyFill="1" applyBorder="1" applyProtection="1"/>
    <xf numFmtId="0" fontId="8" fillId="0" borderId="0" xfId="4" applyFont="1" applyFill="1" applyBorder="1" applyAlignment="1" applyProtection="1">
      <alignment horizontal="left" indent="15"/>
    </xf>
    <xf numFmtId="0" fontId="34" fillId="0" borderId="0" xfId="0" applyNumberFormat="1" applyFont="1" applyFill="1"/>
    <xf numFmtId="3" fontId="34" fillId="0" borderId="11" xfId="0" applyNumberFormat="1" applyFont="1" applyFill="1" applyBorder="1" applyAlignment="1" applyProtection="1">
      <alignment horizontal="right" vertical="top"/>
      <protection locked="0"/>
    </xf>
    <xf numFmtId="0" fontId="34" fillId="0" borderId="11" xfId="0" applyFont="1" applyFill="1" applyBorder="1" applyAlignment="1" applyProtection="1">
      <alignment vertical="top"/>
      <protection locked="0"/>
    </xf>
    <xf numFmtId="0" fontId="34" fillId="0" borderId="11" xfId="0" applyNumberFormat="1" applyFont="1" applyFill="1" applyBorder="1" applyAlignment="1" applyProtection="1">
      <alignment vertical="top"/>
      <protection locked="0"/>
    </xf>
    <xf numFmtId="4" fontId="34" fillId="0" borderId="11" xfId="0" applyNumberFormat="1" applyFont="1" applyFill="1" applyBorder="1" applyAlignment="1" applyProtection="1">
      <alignment horizontal="right" vertical="top"/>
    </xf>
    <xf numFmtId="0" fontId="25" fillId="38" borderId="22" xfId="0" applyFont="1" applyFill="1" applyBorder="1" applyAlignment="1">
      <alignment horizontal="left" vertical="top" wrapText="1"/>
    </xf>
    <xf numFmtId="0" fontId="15" fillId="9" borderId="11" xfId="0" applyFont="1" applyFill="1" applyBorder="1"/>
    <xf numFmtId="0" fontId="13" fillId="9" borderId="11" xfId="0" applyFont="1" applyFill="1" applyBorder="1"/>
    <xf numFmtId="0" fontId="25" fillId="9" borderId="11" xfId="0" applyFont="1" applyFill="1" applyBorder="1"/>
    <xf numFmtId="0" fontId="25" fillId="38" borderId="22" xfId="0" applyFont="1" applyFill="1" applyBorder="1" applyAlignment="1">
      <alignment horizontal="left" vertical="top" wrapText="1"/>
    </xf>
    <xf numFmtId="0" fontId="9" fillId="9" borderId="11" xfId="0" applyFont="1" applyFill="1" applyBorder="1"/>
    <xf numFmtId="0" fontId="9" fillId="38" borderId="11" xfId="0" applyFont="1" applyFill="1" applyBorder="1" applyAlignment="1">
      <alignment horizontal="center" vertical="center"/>
    </xf>
    <xf numFmtId="0" fontId="25" fillId="38" borderId="22" xfId="0" applyFont="1" applyFill="1" applyBorder="1" applyAlignment="1">
      <alignment horizontal="left" vertical="top" wrapText="1"/>
    </xf>
    <xf numFmtId="0" fontId="9" fillId="9" borderId="11" xfId="0" applyFont="1" applyFill="1" applyBorder="1" applyAlignment="1">
      <alignment horizontal="center" vertical="center"/>
    </xf>
    <xf numFmtId="0" fontId="8" fillId="38" borderId="11" xfId="0" applyFont="1" applyFill="1" applyBorder="1" applyAlignment="1">
      <alignment horizontal="center" vertical="center"/>
    </xf>
    <xf numFmtId="0" fontId="9" fillId="38" borderId="11" xfId="0" applyFont="1" applyFill="1" applyBorder="1" applyAlignment="1">
      <alignment horizontal="left" vertical="center" wrapText="1"/>
    </xf>
    <xf numFmtId="0" fontId="9" fillId="9" borderId="11" xfId="0" applyFont="1" applyFill="1" applyBorder="1" applyAlignment="1">
      <alignment horizontal="left" vertical="center" wrapText="1"/>
    </xf>
    <xf numFmtId="0" fontId="9" fillId="0" borderId="11" xfId="0" applyNumberFormat="1" applyFont="1" applyFill="1" applyBorder="1" applyAlignment="1" applyProtection="1">
      <alignment vertical="top"/>
      <protection locked="0"/>
    </xf>
    <xf numFmtId="0" fontId="35" fillId="0" borderId="0" xfId="0" applyNumberFormat="1" applyFont="1" applyFill="1"/>
    <xf numFmtId="3" fontId="35" fillId="0" borderId="11" xfId="0" applyNumberFormat="1" applyFont="1" applyFill="1" applyBorder="1" applyAlignment="1" applyProtection="1">
      <alignment horizontal="right" vertical="top"/>
      <protection locked="0"/>
    </xf>
    <xf numFmtId="0" fontId="35" fillId="0" borderId="11" xfId="0" applyFont="1" applyFill="1" applyBorder="1" applyAlignment="1" applyProtection="1">
      <alignment vertical="top"/>
      <protection locked="0"/>
    </xf>
    <xf numFmtId="0" fontId="35" fillId="0" borderId="11" xfId="0" applyNumberFormat="1" applyFont="1" applyFill="1" applyBorder="1" applyAlignment="1" applyProtection="1">
      <alignment vertical="top"/>
      <protection locked="0"/>
    </xf>
    <xf numFmtId="4" fontId="35" fillId="0" borderId="11" xfId="0" applyNumberFormat="1" applyFont="1" applyFill="1" applyBorder="1" applyAlignment="1" applyProtection="1">
      <alignment horizontal="right" vertical="top"/>
    </xf>
    <xf numFmtId="0" fontId="36" fillId="9" borderId="0" xfId="0" applyFont="1" applyFill="1"/>
    <xf numFmtId="0" fontId="25" fillId="38" borderId="11" xfId="0" applyFont="1" applyFill="1" applyBorder="1" applyAlignment="1">
      <alignment horizontal="right" vertical="center" wrapText="1"/>
    </xf>
    <xf numFmtId="0" fontId="9" fillId="38" borderId="11" xfId="0" applyFont="1" applyFill="1" applyBorder="1" applyAlignment="1">
      <alignment horizontal="right" vertical="center" wrapText="1"/>
    </xf>
    <xf numFmtId="0" fontId="25" fillId="38" borderId="21" xfId="0" applyFont="1" applyFill="1" applyBorder="1" applyAlignment="1">
      <alignment vertical="top" wrapText="1"/>
    </xf>
    <xf numFmtId="0" fontId="25" fillId="38" borderId="22" xfId="0" applyFont="1" applyFill="1" applyBorder="1" applyAlignment="1">
      <alignment vertical="top" wrapText="1"/>
    </xf>
    <xf numFmtId="0" fontId="25" fillId="38" borderId="22" xfId="0" applyFont="1" applyFill="1" applyBorder="1" applyAlignment="1">
      <alignment horizontal="left" vertical="top" wrapText="1"/>
    </xf>
    <xf numFmtId="0" fontId="9" fillId="0" borderId="11" xfId="0" applyNumberFormat="1" applyFont="1" applyFill="1" applyBorder="1" applyAlignment="1" applyProtection="1">
      <alignment horizontal="center" vertical="top"/>
      <protection locked="0"/>
    </xf>
    <xf numFmtId="2" fontId="35" fillId="0" borderId="11" xfId="0" applyNumberFormat="1" applyFont="1" applyFill="1" applyBorder="1" applyAlignment="1" applyProtection="1">
      <alignment horizontal="right" vertical="top"/>
      <protection locked="0"/>
    </xf>
    <xf numFmtId="4" fontId="9" fillId="9" borderId="11" xfId="0" applyNumberFormat="1" applyFont="1" applyFill="1" applyBorder="1" applyAlignment="1" applyProtection="1">
      <alignment vertical="top"/>
    </xf>
    <xf numFmtId="0" fontId="9" fillId="9" borderId="11" xfId="0" applyFont="1" applyFill="1" applyBorder="1" applyAlignment="1" applyProtection="1">
      <alignment vertical="top"/>
      <protection locked="0"/>
    </xf>
    <xf numFmtId="3" fontId="9" fillId="9" borderId="11" xfId="0" applyNumberFormat="1" applyFont="1" applyFill="1" applyBorder="1" applyAlignment="1" applyProtection="1">
      <alignment horizontal="right" vertical="top"/>
      <protection locked="0"/>
    </xf>
    <xf numFmtId="4" fontId="9" fillId="9" borderId="11" xfId="0" applyNumberFormat="1" applyFont="1" applyFill="1" applyBorder="1" applyAlignment="1" applyProtection="1">
      <alignment horizontal="right" vertical="top"/>
    </xf>
    <xf numFmtId="0" fontId="9" fillId="9" borderId="11" xfId="0" applyNumberFormat="1" applyFont="1" applyFill="1" applyBorder="1" applyAlignment="1" applyProtection="1">
      <alignment horizontal="center" vertical="top"/>
      <protection locked="0"/>
    </xf>
    <xf numFmtId="0" fontId="25" fillId="38" borderId="22" xfId="0" applyFont="1" applyFill="1" applyBorder="1" applyAlignment="1">
      <alignment horizontal="left" vertical="top" wrapText="1"/>
    </xf>
    <xf numFmtId="0" fontId="25" fillId="38" borderId="24" xfId="0" applyFont="1" applyFill="1" applyBorder="1" applyAlignment="1">
      <alignment horizontal="left" vertical="top" wrapText="1"/>
    </xf>
    <xf numFmtId="0" fontId="25" fillId="0" borderId="11" xfId="0" applyFont="1" applyFill="1" applyBorder="1" applyAlignment="1">
      <alignment horizontal="left" vertical="center" wrapText="1"/>
    </xf>
    <xf numFmtId="0" fontId="9" fillId="0" borderId="11" xfId="0" applyFont="1" applyFill="1" applyBorder="1" applyAlignment="1">
      <alignment horizontal="left" vertical="center" wrapText="1"/>
    </xf>
    <xf numFmtId="9" fontId="9" fillId="9" borderId="11" xfId="0" applyNumberFormat="1" applyFont="1" applyFill="1" applyBorder="1" applyAlignment="1">
      <alignment horizontal="left" vertical="center" wrapText="1"/>
    </xf>
    <xf numFmtId="0" fontId="25" fillId="9" borderId="0" xfId="0" applyFont="1" applyFill="1" applyBorder="1" applyAlignment="1">
      <alignment horizontal="left" vertical="center" wrapText="1"/>
    </xf>
    <xf numFmtId="0" fontId="25" fillId="0" borderId="11" xfId="0" applyFont="1" applyFill="1" applyBorder="1" applyAlignment="1">
      <alignment vertical="center" wrapText="1"/>
    </xf>
    <xf numFmtId="0" fontId="25" fillId="38" borderId="23" xfId="0" applyFont="1" applyFill="1" applyBorder="1" applyAlignment="1">
      <alignment horizontal="left" vertical="center" wrapText="1"/>
    </xf>
    <xf numFmtId="0" fontId="25" fillId="0" borderId="11" xfId="0" applyFont="1" applyBorder="1" applyAlignment="1">
      <alignment wrapText="1"/>
    </xf>
    <xf numFmtId="0" fontId="8" fillId="11" borderId="8" xfId="4" applyFont="1" applyFill="1" applyBorder="1" applyAlignment="1">
      <alignment horizontal="center" vertical="center" wrapText="1"/>
    </xf>
    <xf numFmtId="0" fontId="8" fillId="11" borderId="4" xfId="4" applyFont="1" applyFill="1" applyBorder="1" applyAlignment="1">
      <alignment horizontal="center" vertical="center" wrapText="1"/>
    </xf>
    <xf numFmtId="0" fontId="8" fillId="11" borderId="8" xfId="4" applyFont="1" applyFill="1" applyBorder="1" applyAlignment="1">
      <alignment horizontal="center" vertical="center"/>
    </xf>
    <xf numFmtId="0" fontId="8" fillId="11" borderId="4" xfId="4" applyFont="1" applyFill="1" applyBorder="1" applyAlignment="1">
      <alignment horizontal="center" vertical="center"/>
    </xf>
    <xf numFmtId="0" fontId="8" fillId="10" borderId="0" xfId="4" applyFont="1" applyFill="1" applyBorder="1" applyAlignment="1" applyProtection="1">
      <alignment horizontal="center"/>
      <protection locked="0"/>
    </xf>
    <xf numFmtId="0" fontId="8" fillId="10" borderId="2" xfId="4" applyFont="1" applyFill="1" applyBorder="1" applyAlignment="1" applyProtection="1">
      <alignment horizontal="center"/>
      <protection locked="0"/>
    </xf>
    <xf numFmtId="0" fontId="8" fillId="4" borderId="0" xfId="4" applyFont="1" applyFill="1" applyBorder="1" applyAlignment="1" applyProtection="1">
      <alignment horizontal="center"/>
      <protection locked="0"/>
    </xf>
    <xf numFmtId="0" fontId="8" fillId="4" borderId="2" xfId="4" applyFont="1" applyFill="1" applyBorder="1" applyAlignment="1" applyProtection="1">
      <alignment horizontal="center"/>
      <protection locked="0"/>
    </xf>
    <xf numFmtId="0" fontId="8" fillId="11" borderId="8" xfId="4" applyFont="1" applyFill="1" applyBorder="1" applyAlignment="1">
      <alignment horizontal="center"/>
    </xf>
    <xf numFmtId="0" fontId="25" fillId="38" borderId="21" xfId="0" applyFont="1" applyFill="1" applyBorder="1" applyAlignment="1">
      <alignment horizontal="left" vertical="top" wrapText="1"/>
    </xf>
    <xf numFmtId="0" fontId="25" fillId="38" borderId="22" xfId="0" applyFont="1" applyFill="1" applyBorder="1" applyAlignment="1">
      <alignment horizontal="left" vertical="top" wrapText="1"/>
    </xf>
    <xf numFmtId="0" fontId="25" fillId="38" borderId="16" xfId="0" applyFont="1" applyFill="1" applyBorder="1" applyAlignment="1">
      <alignment horizontal="left" vertical="top" wrapText="1"/>
    </xf>
    <xf numFmtId="0" fontId="25" fillId="38" borderId="21" xfId="0" applyFont="1" applyFill="1" applyBorder="1" applyAlignment="1">
      <alignment horizontal="center" vertical="top" wrapText="1"/>
    </xf>
    <xf numFmtId="0" fontId="25" fillId="38" borderId="22" xfId="0" applyFont="1" applyFill="1" applyBorder="1" applyAlignment="1">
      <alignment horizontal="center" vertical="top" wrapText="1"/>
    </xf>
    <xf numFmtId="0" fontId="25" fillId="38" borderId="16" xfId="0" applyFont="1" applyFill="1" applyBorder="1" applyAlignment="1">
      <alignment horizontal="center" vertical="top" wrapText="1"/>
    </xf>
    <xf numFmtId="0" fontId="25" fillId="38" borderId="21" xfId="0" applyFont="1" applyFill="1" applyBorder="1" applyAlignment="1">
      <alignment horizontal="center" vertical="center" wrapText="1"/>
    </xf>
    <xf numFmtId="0" fontId="25" fillId="38" borderId="22" xfId="0" applyFont="1" applyFill="1" applyBorder="1" applyAlignment="1">
      <alignment horizontal="center" vertical="center" wrapText="1"/>
    </xf>
    <xf numFmtId="0" fontId="25" fillId="38" borderId="16" xfId="0" applyFont="1" applyFill="1" applyBorder="1" applyAlignment="1">
      <alignment horizontal="center" vertical="center" wrapText="1"/>
    </xf>
    <xf numFmtId="0" fontId="25" fillId="0" borderId="21" xfId="0" applyFont="1" applyFill="1" applyBorder="1" applyAlignment="1">
      <alignment horizontal="center" vertical="center" wrapText="1"/>
    </xf>
    <xf numFmtId="0" fontId="25" fillId="0" borderId="22" xfId="0" applyFont="1" applyFill="1" applyBorder="1" applyAlignment="1">
      <alignment horizontal="center" vertical="center" wrapText="1"/>
    </xf>
    <xf numFmtId="0" fontId="25" fillId="0" borderId="16" xfId="0" applyFont="1" applyFill="1" applyBorder="1" applyAlignment="1">
      <alignment horizontal="center" vertical="center" wrapText="1"/>
    </xf>
    <xf numFmtId="0" fontId="25" fillId="38" borderId="11" xfId="0" applyFont="1" applyFill="1" applyBorder="1" applyAlignment="1">
      <alignment horizontal="center" vertical="top" wrapText="1"/>
    </xf>
    <xf numFmtId="0" fontId="25" fillId="38" borderId="24" xfId="0" applyFont="1" applyFill="1" applyBorder="1" applyAlignment="1">
      <alignment horizontal="left" vertical="top" wrapText="1"/>
    </xf>
    <xf numFmtId="0" fontId="8" fillId="8" borderId="0" xfId="6" applyFont="1" applyFill="1" applyBorder="1" applyAlignment="1">
      <alignment horizontal="left"/>
    </xf>
    <xf numFmtId="0" fontId="11" fillId="0" borderId="0" xfId="6" applyFont="1" applyFill="1" applyBorder="1" applyAlignment="1">
      <alignment horizontal="center"/>
    </xf>
    <xf numFmtId="0" fontId="16" fillId="0" borderId="0" xfId="6" applyFont="1" applyFill="1" applyBorder="1" applyAlignment="1">
      <alignment horizontal="center"/>
    </xf>
    <xf numFmtId="0" fontId="17" fillId="0" borderId="0" xfId="6" applyFont="1" applyFill="1" applyBorder="1" applyAlignment="1">
      <alignment horizontal="center"/>
    </xf>
    <xf numFmtId="0" fontId="8" fillId="0" borderId="0" xfId="6" applyFont="1" applyFill="1" applyBorder="1" applyAlignment="1">
      <alignment horizontal="center"/>
    </xf>
    <xf numFmtId="0" fontId="8" fillId="4" borderId="0" xfId="6" applyFont="1" applyFill="1" applyBorder="1" applyAlignment="1">
      <alignment horizontal="left"/>
    </xf>
    <xf numFmtId="0" fontId="25" fillId="38" borderId="22" xfId="0" applyFont="1" applyFill="1" applyBorder="1" applyAlignment="1">
      <alignment vertical="center" wrapText="1"/>
    </xf>
    <xf numFmtId="0" fontId="25" fillId="38" borderId="16" xfId="0" applyFont="1" applyFill="1" applyBorder="1" applyAlignment="1">
      <alignment vertical="center" wrapText="1"/>
    </xf>
    <xf numFmtId="0" fontId="25" fillId="38" borderId="22" xfId="0" applyFont="1" applyFill="1" applyBorder="1" applyAlignment="1">
      <alignment horizontal="left" vertical="center" wrapText="1"/>
    </xf>
    <xf numFmtId="0" fontId="25" fillId="38" borderId="16" xfId="0" applyFont="1" applyFill="1" applyBorder="1" applyAlignment="1">
      <alignment horizontal="left" vertical="center" wrapText="1"/>
    </xf>
    <xf numFmtId="0" fontId="25" fillId="38" borderId="21" xfId="0" applyFont="1" applyFill="1" applyBorder="1" applyAlignment="1">
      <alignment vertical="center" wrapText="1"/>
    </xf>
    <xf numFmtId="0" fontId="8" fillId="4" borderId="1" xfId="0" applyFont="1" applyFill="1" applyBorder="1" applyAlignment="1">
      <alignment horizontal="left" vertical="top" wrapText="1"/>
    </xf>
    <xf numFmtId="0" fontId="25" fillId="9" borderId="0" xfId="0" applyFont="1" applyFill="1" applyAlignment="1">
      <alignment horizontal="center"/>
    </xf>
    <xf numFmtId="0" fontId="16" fillId="9" borderId="0" xfId="6" applyFont="1" applyFill="1" applyBorder="1" applyAlignment="1">
      <alignment horizontal="center"/>
    </xf>
    <xf numFmtId="0" fontId="17" fillId="9" borderId="0" xfId="6" applyFont="1" applyFill="1" applyBorder="1" applyAlignment="1">
      <alignment horizontal="center"/>
    </xf>
    <xf numFmtId="0" fontId="8" fillId="9" borderId="0" xfId="6" applyFont="1" applyFill="1" applyBorder="1" applyAlignment="1">
      <alignment horizontal="center"/>
    </xf>
    <xf numFmtId="0" fontId="37" fillId="9" borderId="0" xfId="0" applyFont="1" applyFill="1" applyAlignment="1">
      <alignment horizontal="left"/>
    </xf>
    <xf numFmtId="0" fontId="38" fillId="9" borderId="0" xfId="0" applyFont="1" applyFill="1" applyAlignment="1">
      <alignment horizontal="center"/>
    </xf>
  </cellXfs>
  <cellStyles count="15">
    <cellStyle name="Millares 2" xfId="1"/>
    <cellStyle name="Millares 2 2" xfId="11"/>
    <cellStyle name="Millares 2 3" xfId="12"/>
    <cellStyle name="Millares 3" xfId="5"/>
    <cellStyle name="Normal" xfId="0" builtinId="0"/>
    <cellStyle name="Normal 2" xfId="2"/>
    <cellStyle name="Normal 2 2" xfId="3"/>
    <cellStyle name="Normal 2 2 2" xfId="10"/>
    <cellStyle name="Normal 2 2 3" xfId="14"/>
    <cellStyle name="Normal 2 3" xfId="9"/>
    <cellStyle name="Normal 2 4" xfId="13"/>
    <cellStyle name="Normal 3" xfId="4"/>
    <cellStyle name="Normal 4" xfId="6"/>
    <cellStyle name="Normal 5" xfId="7"/>
    <cellStyle name="Porcentual 2" xfId="8"/>
  </cellStyles>
  <dxfs count="2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general" vertical="top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auto="1"/>
        </patternFill>
      </fill>
      <alignment horizontal="general" vertical="top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top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4" formatCode="#,##0.00"/>
      <fill>
        <patternFill patternType="none">
          <fgColor indexed="64"/>
          <bgColor auto="1"/>
        </patternFill>
      </fill>
      <alignment horizontal="center" vertical="top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4" formatCode="#,##0.00"/>
      <fill>
        <patternFill patternType="none">
          <fgColor indexed="64"/>
          <bgColor indexed="65"/>
        </patternFill>
      </fill>
      <alignment horizontal="right" vertical="top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4" formatCode="#,##0.00"/>
      <fill>
        <patternFill patternType="none">
          <fgColor indexed="64"/>
          <bgColor auto="1"/>
        </patternFill>
      </fill>
      <alignment horizontal="right" vertical="top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4" formatCode="#,##0.00"/>
      <fill>
        <patternFill patternType="none">
          <fgColor indexed="64"/>
          <bgColor indexed="65"/>
        </patternFill>
      </fill>
      <alignment horizontal="right" vertical="top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4" formatCode="#,##0.00"/>
      <fill>
        <patternFill patternType="none">
          <fgColor indexed="64"/>
          <bgColor auto="1"/>
        </patternFill>
      </fill>
      <alignment horizontal="right" vertical="top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right" vertical="top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3" formatCode="#,##0"/>
      <fill>
        <patternFill patternType="none">
          <fgColor indexed="64"/>
          <bgColor auto="1"/>
        </patternFill>
      </fill>
      <alignment horizontal="right" vertical="top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general" vertical="top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general" vertical="top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general" vertical="top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general" vertical="top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right" vertical="top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3" formatCode="#,##0"/>
      <fill>
        <patternFill patternType="none">
          <fgColor indexed="64"/>
          <bgColor indexed="65"/>
        </patternFill>
      </fill>
      <alignment horizontal="right" vertical="top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auto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auto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auto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auto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auto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0"/>
        <color auto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auto="1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externalLink" Target="externalLinks/externalLink7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externalLink" Target="externalLinks/externalLink6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externalLink" Target="externalLinks/externalLink5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4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209550</xdr:colOff>
      <xdr:row>0</xdr:row>
      <xdr:rowOff>28575</xdr:rowOff>
    </xdr:from>
    <xdr:to>
      <xdr:col>0</xdr:col>
      <xdr:colOff>2028825</xdr:colOff>
      <xdr:row>5</xdr:row>
      <xdr:rowOff>28748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9550" y="28575"/>
          <a:ext cx="552450" cy="809798"/>
        </a:xfrm>
        <a:prstGeom prst="rect">
          <a:avLst/>
        </a:prstGeom>
      </xdr:spPr>
    </xdr:pic>
    <xdr:clientData/>
  </xdr:twoCellAnchor>
  <xdr:oneCellAnchor>
    <xdr:from>
      <xdr:col>0</xdr:col>
      <xdr:colOff>209550</xdr:colOff>
      <xdr:row>33</xdr:row>
      <xdr:rowOff>28575</xdr:rowOff>
    </xdr:from>
    <xdr:ext cx="1819275" cy="865361"/>
    <xdr:pic>
      <xdr:nvPicPr>
        <xdr:cNvPr id="3" name="Imagen 3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9550" y="5372100"/>
          <a:ext cx="1819275" cy="865361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392207</xdr:colOff>
      <xdr:row>2</xdr:row>
      <xdr:rowOff>149414</xdr:rowOff>
    </xdr:from>
    <xdr:to>
      <xdr:col>4</xdr:col>
      <xdr:colOff>242795</xdr:colOff>
      <xdr:row>12</xdr:row>
      <xdr:rowOff>144452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2207" y="485590"/>
          <a:ext cx="2913529" cy="2516362"/>
        </a:xfrm>
        <a:prstGeom prst="rect">
          <a:avLst/>
        </a:prstGeom>
      </xdr:spPr>
    </xdr:pic>
    <xdr:clientData/>
  </xdr:twoCellAnchor>
  <xdr:twoCellAnchor editAs="oneCell">
    <xdr:from>
      <xdr:col>18</xdr:col>
      <xdr:colOff>541617</xdr:colOff>
      <xdr:row>4</xdr:row>
      <xdr:rowOff>158562</xdr:rowOff>
    </xdr:from>
    <xdr:to>
      <xdr:col>24</xdr:col>
      <xdr:colOff>560294</xdr:colOff>
      <xdr:row>10</xdr:row>
      <xdr:rowOff>97880</xdr:rowOff>
    </xdr:to>
    <xdr:pic>
      <xdr:nvPicPr>
        <xdr:cNvPr id="3" name="2 Imagen" descr="https://sns.gob.do/transparencia/wp-content/uploads/sites/2/2018/01/logosnstransparencia.pn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24852" y="830915"/>
          <a:ext cx="4613089" cy="1788289"/>
        </a:xfrm>
        <a:prstGeom prst="rect">
          <a:avLst/>
        </a:prstGeom>
        <a:solidFill>
          <a:schemeClr val="bg1"/>
        </a:solidFill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304800</xdr:colOff>
      <xdr:row>24</xdr:row>
      <xdr:rowOff>142875</xdr:rowOff>
    </xdr:to>
    <xdr:sp macro="" textlink="">
      <xdr:nvSpPr>
        <xdr:cNvPr id="11266" name="AutoShape 2" descr="https://www.srselvalle.gob.do/transparencia/wp-content/uploads/sites/2/2018/12/logo_elvalle-02.png"/>
        <xdr:cNvSpPr>
          <a:spLocks noChangeAspect="1" noChangeArrowheads="1"/>
        </xdr:cNvSpPr>
      </xdr:nvSpPr>
      <xdr:spPr bwMode="auto">
        <a:xfrm>
          <a:off x="10668000" y="459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304800</xdr:colOff>
      <xdr:row>16</xdr:row>
      <xdr:rowOff>142875</xdr:rowOff>
    </xdr:to>
    <xdr:sp macro="" textlink="">
      <xdr:nvSpPr>
        <xdr:cNvPr id="11267" name="AutoShape 3" descr="https://www.srselvalle.gob.do/transparencia/wp-content/uploads/sites/2/2018/12/logo_elvalle-02.png"/>
        <xdr:cNvSpPr>
          <a:spLocks noChangeAspect="1" noChangeArrowheads="1"/>
        </xdr:cNvSpPr>
      </xdr:nvSpPr>
      <xdr:spPr bwMode="auto">
        <a:xfrm>
          <a:off x="13716000" y="3295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44</xdr:row>
      <xdr:rowOff>0</xdr:rowOff>
    </xdr:from>
    <xdr:to>
      <xdr:col>5</xdr:col>
      <xdr:colOff>304800</xdr:colOff>
      <xdr:row>45</xdr:row>
      <xdr:rowOff>142875</xdr:rowOff>
    </xdr:to>
    <xdr:sp macro="" textlink="">
      <xdr:nvSpPr>
        <xdr:cNvPr id="11268" name="AutoShape 4" descr="https://www.srselvalle.gob.do/transparencia/wp-content/uploads/sites/2/2018/12/logo_elvalle-02.png"/>
        <xdr:cNvSpPr>
          <a:spLocks noChangeAspect="1" noChangeArrowheads="1"/>
        </xdr:cNvSpPr>
      </xdr:nvSpPr>
      <xdr:spPr bwMode="auto">
        <a:xfrm>
          <a:off x="3810000" y="79914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28</xdr:col>
      <xdr:colOff>0</xdr:colOff>
      <xdr:row>14</xdr:row>
      <xdr:rowOff>0</xdr:rowOff>
    </xdr:from>
    <xdr:to>
      <xdr:col>28</xdr:col>
      <xdr:colOff>304800</xdr:colOff>
      <xdr:row>15</xdr:row>
      <xdr:rowOff>142875</xdr:rowOff>
    </xdr:to>
    <xdr:sp macro="" textlink="">
      <xdr:nvSpPr>
        <xdr:cNvPr id="11269" name="AutoShape 5" descr="https://www.srselvalle.gob.do/transparencia/wp-content/uploads/sites/2/2018/12/logo_elvalle-02.png"/>
        <xdr:cNvSpPr>
          <a:spLocks noChangeAspect="1" noChangeArrowheads="1"/>
        </xdr:cNvSpPr>
      </xdr:nvSpPr>
      <xdr:spPr bwMode="auto">
        <a:xfrm>
          <a:off x="21336000" y="3133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29</xdr:col>
      <xdr:colOff>0</xdr:colOff>
      <xdr:row>22</xdr:row>
      <xdr:rowOff>0</xdr:rowOff>
    </xdr:from>
    <xdr:to>
      <xdr:col>29</xdr:col>
      <xdr:colOff>304800</xdr:colOff>
      <xdr:row>23</xdr:row>
      <xdr:rowOff>142875</xdr:rowOff>
    </xdr:to>
    <xdr:sp macro="" textlink="">
      <xdr:nvSpPr>
        <xdr:cNvPr id="11270" name="AutoShape 6" descr="https://www.srselvalle.gob.do/wp-content/uploads/2018/12/elvalle-square.png"/>
        <xdr:cNvSpPr>
          <a:spLocks noChangeAspect="1" noChangeArrowheads="1"/>
        </xdr:cNvSpPr>
      </xdr:nvSpPr>
      <xdr:spPr bwMode="auto">
        <a:xfrm>
          <a:off x="22098000" y="4429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47625</xdr:rowOff>
    </xdr:from>
    <xdr:to>
      <xdr:col>1</xdr:col>
      <xdr:colOff>700088</xdr:colOff>
      <xdr:row>4</xdr:row>
      <xdr:rowOff>157162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0" y="47625"/>
          <a:ext cx="1828800" cy="881062"/>
        </a:xfrm>
        <a:prstGeom prst="rect">
          <a:avLst/>
        </a:prstGeom>
      </xdr:spPr>
    </xdr:pic>
    <xdr:clientData/>
  </xdr:twoCellAnchor>
  <xdr:oneCellAnchor>
    <xdr:from>
      <xdr:col>2</xdr:col>
      <xdr:colOff>647700</xdr:colOff>
      <xdr:row>116</xdr:row>
      <xdr:rowOff>0</xdr:rowOff>
    </xdr:from>
    <xdr:ext cx="752475" cy="0"/>
    <xdr:pic>
      <xdr:nvPicPr>
        <xdr:cNvPr id="3" name="2 Imagen">
          <a:extLst>
            <a:ext uri="{FF2B5EF4-FFF2-40B4-BE49-F238E27FC236}">
              <a16:creationId xmlns=""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4800" y="44110275"/>
          <a:ext cx="7524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647700</xdr:colOff>
      <xdr:row>112</xdr:row>
      <xdr:rowOff>0</xdr:rowOff>
    </xdr:from>
    <xdr:ext cx="752475" cy="0"/>
    <xdr:pic>
      <xdr:nvPicPr>
        <xdr:cNvPr id="4" name="2 Imagen">
          <a:extLst>
            <a:ext uri="{FF2B5EF4-FFF2-40B4-BE49-F238E27FC236}">
              <a16:creationId xmlns=""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4800" y="38119050"/>
          <a:ext cx="7524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647700</xdr:colOff>
      <xdr:row>112</xdr:row>
      <xdr:rowOff>0</xdr:rowOff>
    </xdr:from>
    <xdr:ext cx="752475" cy="0"/>
    <xdr:pic>
      <xdr:nvPicPr>
        <xdr:cNvPr id="5" name="2 Imagen">
          <a:extLst>
            <a:ext uri="{FF2B5EF4-FFF2-40B4-BE49-F238E27FC236}">
              <a16:creationId xmlns="" xmlns:a16="http://schemas.microsoft.com/office/drawing/2014/main" id="{00000000-0008-0000-01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4800" y="38119050"/>
          <a:ext cx="7524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647700</xdr:colOff>
      <xdr:row>112</xdr:row>
      <xdr:rowOff>0</xdr:rowOff>
    </xdr:from>
    <xdr:ext cx="752475" cy="0"/>
    <xdr:pic>
      <xdr:nvPicPr>
        <xdr:cNvPr id="6" name="2 Imagen">
          <a:extLst>
            <a:ext uri="{FF2B5EF4-FFF2-40B4-BE49-F238E27FC236}">
              <a16:creationId xmlns="" xmlns:a16="http://schemas.microsoft.com/office/drawing/2014/main" id="{00000000-0008-0000-01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4800" y="38119050"/>
          <a:ext cx="7524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647700</xdr:colOff>
      <xdr:row>112</xdr:row>
      <xdr:rowOff>0</xdr:rowOff>
    </xdr:from>
    <xdr:ext cx="752475" cy="0"/>
    <xdr:pic>
      <xdr:nvPicPr>
        <xdr:cNvPr id="7" name="2 Imagen">
          <a:extLst>
            <a:ext uri="{FF2B5EF4-FFF2-40B4-BE49-F238E27FC236}">
              <a16:creationId xmlns="" xmlns:a16="http://schemas.microsoft.com/office/drawing/2014/main" id="{00000000-0008-0000-01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4800" y="38119050"/>
          <a:ext cx="7524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647700</xdr:colOff>
      <xdr:row>112</xdr:row>
      <xdr:rowOff>0</xdr:rowOff>
    </xdr:from>
    <xdr:ext cx="752475" cy="0"/>
    <xdr:pic>
      <xdr:nvPicPr>
        <xdr:cNvPr id="8" name="2 Imagen">
          <a:extLst>
            <a:ext uri="{FF2B5EF4-FFF2-40B4-BE49-F238E27FC236}">
              <a16:creationId xmlns="" xmlns:a16="http://schemas.microsoft.com/office/drawing/2014/main" id="{00000000-0008-0000-01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4800" y="38119050"/>
          <a:ext cx="7524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647700</xdr:colOff>
      <xdr:row>112</xdr:row>
      <xdr:rowOff>0</xdr:rowOff>
    </xdr:from>
    <xdr:ext cx="752475" cy="0"/>
    <xdr:pic>
      <xdr:nvPicPr>
        <xdr:cNvPr id="9" name="2 Imagen">
          <a:extLst>
            <a:ext uri="{FF2B5EF4-FFF2-40B4-BE49-F238E27FC236}">
              <a16:creationId xmlns="" xmlns:a16="http://schemas.microsoft.com/office/drawing/2014/main" id="{00000000-0008-0000-01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4800" y="38119050"/>
          <a:ext cx="7524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647700</xdr:colOff>
      <xdr:row>112</xdr:row>
      <xdr:rowOff>0</xdr:rowOff>
    </xdr:from>
    <xdr:ext cx="752475" cy="0"/>
    <xdr:pic>
      <xdr:nvPicPr>
        <xdr:cNvPr id="10" name="2 Imagen">
          <a:extLst>
            <a:ext uri="{FF2B5EF4-FFF2-40B4-BE49-F238E27FC236}">
              <a16:creationId xmlns="" xmlns:a16="http://schemas.microsoft.com/office/drawing/2014/main" id="{00000000-0008-0000-01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4800" y="38119050"/>
          <a:ext cx="7524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647700</xdr:colOff>
      <xdr:row>112</xdr:row>
      <xdr:rowOff>0</xdr:rowOff>
    </xdr:from>
    <xdr:ext cx="752475" cy="0"/>
    <xdr:pic>
      <xdr:nvPicPr>
        <xdr:cNvPr id="11" name="2 Imagen">
          <a:extLst>
            <a:ext uri="{FF2B5EF4-FFF2-40B4-BE49-F238E27FC236}">
              <a16:creationId xmlns="" xmlns:a16="http://schemas.microsoft.com/office/drawing/2014/main" id="{00000000-0008-0000-01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4800" y="38128575"/>
          <a:ext cx="7524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647700</xdr:colOff>
      <xdr:row>112</xdr:row>
      <xdr:rowOff>0</xdr:rowOff>
    </xdr:from>
    <xdr:ext cx="752475" cy="0"/>
    <xdr:pic>
      <xdr:nvPicPr>
        <xdr:cNvPr id="12" name="2 Imagen">
          <a:extLst>
            <a:ext uri="{FF2B5EF4-FFF2-40B4-BE49-F238E27FC236}">
              <a16:creationId xmlns="" xmlns:a16="http://schemas.microsoft.com/office/drawing/2014/main" id="{00000000-0008-0000-01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4800" y="38290500"/>
          <a:ext cx="7524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647700</xdr:colOff>
      <xdr:row>116</xdr:row>
      <xdr:rowOff>0</xdr:rowOff>
    </xdr:from>
    <xdr:ext cx="752475" cy="0"/>
    <xdr:pic>
      <xdr:nvPicPr>
        <xdr:cNvPr id="13" name="2 Imagen">
          <a:extLst>
            <a:ext uri="{FF2B5EF4-FFF2-40B4-BE49-F238E27FC236}">
              <a16:creationId xmlns="" xmlns:a16="http://schemas.microsoft.com/office/drawing/2014/main" id="{00000000-0008-0000-01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4800" y="43957875"/>
          <a:ext cx="7524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190500</xdr:colOff>
      <xdr:row>0</xdr:row>
      <xdr:rowOff>47625</xdr:rowOff>
    </xdr:from>
    <xdr:to>
      <xdr:col>7</xdr:col>
      <xdr:colOff>762000</xdr:colOff>
      <xdr:row>4</xdr:row>
      <xdr:rowOff>157162</xdr:rowOff>
    </xdr:to>
    <xdr:pic>
      <xdr:nvPicPr>
        <xdr:cNvPr id="4" name="Imagen 3">
          <a:extLst>
            <a:ext uri="{FF2B5EF4-FFF2-40B4-BE49-F238E27FC236}">
              <a16:creationId xmlns="" xmlns:a16="http://schemas.microsoft.com/office/drawing/2014/main" id="{BD748410-37AD-4D20-B061-C55B5B09BF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0" y="47625"/>
          <a:ext cx="1828800" cy="88106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RSELVALLE\DATOS-AreaTecnica\Users\Dell%20Inspiron\Desktop\POA\POA2018\Matriz%20Presupuesto%20POA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RSELVALLE\DATOS-AreaTecnica\Users\Dell%20Inspiron\Downloads\Form.%20Presupuesto%20Gerencia%20Area,%202018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RSELVALLE\DATOS-AreaTecnica\Users\HP\Desktop\SI-2019\67-A%202019\HOSP.%20REGIONAL%20TAIWAN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RSELVALLE\DATOS-AreaTecnica\Users\HP\Desktop\SI-2016\FORM.%2067-A%202016\HOSP.%20REGIONAL%20TAIWAN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RSELVALLE\DATOS-AreaTecnica\Users\HP\Desktop\SI-2017\FORM.%2067-A%202017\HOSP.%20REGIONAL%20TAIWAN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RSELVALLE\DATOS-AreaTecnica\SI-2018\FORM.%2067-A%202018\HOSP.%20REGIONAL%20TAIWAN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RSELVALLE\DATOS-AreaTecnica\Users\sns2\Desktop\Carpeta%20Taller%20POA%202019%20SRS-GAS-CEAS\Matriz%20POA%202019%20SRS-SNS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ulario PPGR1"/>
      <sheetName val="Formulario PPGR2"/>
      <sheetName val="Formulario PPGR3"/>
      <sheetName val="Formulario PPGR4"/>
      <sheetName val="Formulario PPGR5"/>
      <sheetName val="Formulario PPGR6"/>
      <sheetName val="Formulario PPGR7"/>
      <sheetName val="Formulario PPGR8"/>
      <sheetName val="Prov"/>
      <sheetName val="Insumos"/>
      <sheetName val="LSIns"/>
      <sheetName val="Obj"/>
      <sheetName val="Catalogo"/>
      <sheetName val="Matriz Presupuesto POA"/>
      <sheetName val="PPNE2"/>
      <sheetName val="Matriz Presupuesto POA.xlsm"/>
      <sheetName val="Datos Estandar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2">
          <cell r="F2" t="str">
            <v>DISTRITO NACIONAL</v>
          </cell>
        </row>
        <row r="3">
          <cell r="F3" t="str">
            <v>MONTE PLATA</v>
          </cell>
        </row>
        <row r="4">
          <cell r="F4" t="str">
            <v>SANTO DOMINGO</v>
          </cell>
        </row>
        <row r="5">
          <cell r="F5" t="str">
            <v>PERAVIA</v>
          </cell>
        </row>
        <row r="6">
          <cell r="F6" t="str">
            <v>SAN CRISTÓBAL</v>
          </cell>
        </row>
        <row r="7">
          <cell r="F7" t="str">
            <v>SAN JOSÉ DE OCOA</v>
          </cell>
        </row>
        <row r="8">
          <cell r="F8" t="str">
            <v>ESPAILLAT</v>
          </cell>
        </row>
        <row r="9">
          <cell r="F9" t="str">
            <v>PUERTO PLATA</v>
          </cell>
        </row>
        <row r="10">
          <cell r="F10" t="str">
            <v>SANTIAGO</v>
          </cell>
        </row>
        <row r="11">
          <cell r="F11" t="str">
            <v>DUARTE</v>
          </cell>
        </row>
        <row r="12">
          <cell r="F12" t="str">
            <v>HERMANAS MIRABAL</v>
          </cell>
        </row>
        <row r="13">
          <cell r="F13" t="str">
            <v>MARÍA TRINIDAD SÁNCHEZ</v>
          </cell>
        </row>
        <row r="14">
          <cell r="F14" t="str">
            <v>SAMANÁ</v>
          </cell>
        </row>
        <row r="15">
          <cell r="F15" t="str">
            <v>BAHORUCO</v>
          </cell>
        </row>
        <row r="16">
          <cell r="F16" t="str">
            <v>BARAHONA</v>
          </cell>
        </row>
        <row r="17">
          <cell r="F17" t="str">
            <v>INDEPENDENCIA</v>
          </cell>
        </row>
        <row r="18">
          <cell r="F18" t="str">
            <v>PEDERNALES</v>
          </cell>
        </row>
        <row r="19">
          <cell r="F19" t="str">
            <v>EL SEIBO</v>
          </cell>
        </row>
        <row r="20">
          <cell r="F20" t="str">
            <v>HATO MAYOR</v>
          </cell>
        </row>
        <row r="21">
          <cell r="F21" t="str">
            <v>LA ALTAGRACIA</v>
          </cell>
        </row>
        <row r="22">
          <cell r="F22" t="str">
            <v>LA ROMANA</v>
          </cell>
        </row>
        <row r="23">
          <cell r="F23" t="str">
            <v>SAN PEDRO DE MACORÍS</v>
          </cell>
        </row>
        <row r="24">
          <cell r="F24" t="str">
            <v>AZUA</v>
          </cell>
        </row>
        <row r="25">
          <cell r="F25" t="str">
            <v>ELÍAS PIÑA</v>
          </cell>
        </row>
        <row r="26">
          <cell r="F26" t="str">
            <v>SAN JUAN</v>
          </cell>
        </row>
        <row r="27">
          <cell r="F27" t="str">
            <v>DAJABÓN</v>
          </cell>
        </row>
        <row r="28">
          <cell r="F28" t="str">
            <v>MONTECRISTI</v>
          </cell>
        </row>
        <row r="29">
          <cell r="F29" t="str">
            <v>SANTIAGO RODRÍGUEZ</v>
          </cell>
        </row>
        <row r="30">
          <cell r="F30" t="str">
            <v>VALVERDE</v>
          </cell>
        </row>
        <row r="31">
          <cell r="F31" t="str">
            <v>LA VEGA</v>
          </cell>
        </row>
        <row r="32">
          <cell r="F32" t="str">
            <v>MONSEÑOR NOUEL</v>
          </cell>
        </row>
        <row r="33">
          <cell r="F33" t="str">
            <v>SÁNCHEZ RAMÍREZ</v>
          </cell>
        </row>
      </sheetData>
      <sheetData sheetId="9"/>
      <sheetData sheetId="10">
        <row r="5">
          <cell r="B5" t="str">
            <v>Acabados textiles</v>
          </cell>
          <cell r="F5" t="str">
            <v>Anticipo Financiero</v>
          </cell>
        </row>
        <row r="6">
          <cell r="B6" t="str">
            <v>Alimentos y bebidas para personas</v>
          </cell>
          <cell r="F6" t="str">
            <v>Venta de servicios</v>
          </cell>
        </row>
        <row r="7">
          <cell r="B7" t="str">
            <v>Artículos de plástico</v>
          </cell>
          <cell r="F7" t="str">
            <v>Recursos externos</v>
          </cell>
        </row>
        <row r="8">
          <cell r="B8" t="str">
            <v>Electrodomésticos</v>
          </cell>
          <cell r="F8" t="str">
            <v>Nómina</v>
          </cell>
        </row>
        <row r="9">
          <cell r="B9" t="str">
            <v>Equipo de comunicación, telecomunicaciones y señalamiento</v>
          </cell>
        </row>
        <row r="10">
          <cell r="B10" t="str">
            <v xml:space="preserve">Equipo médico y de laboratorio </v>
          </cell>
        </row>
        <row r="11">
          <cell r="B11" t="str">
            <v>Equipos de cómputo</v>
          </cell>
        </row>
        <row r="12">
          <cell r="B12" t="str">
            <v>Equipos de seguridad</v>
          </cell>
        </row>
        <row r="13">
          <cell r="B13" t="str">
            <v>Eventos generales</v>
          </cell>
        </row>
        <row r="14">
          <cell r="B14" t="str">
            <v>Gasoil</v>
          </cell>
        </row>
        <row r="15">
          <cell r="B15" t="str">
            <v>Herramientas menores</v>
          </cell>
        </row>
        <row r="16">
          <cell r="B16" t="str">
            <v>Impresión y encuadernación</v>
          </cell>
          <cell r="F16" t="str">
            <v>Electrodomésticos</v>
          </cell>
        </row>
        <row r="17">
          <cell r="B17" t="str">
            <v>Llantas y neumáticos</v>
          </cell>
          <cell r="F17" t="str">
            <v>Equipos de cómputo</v>
          </cell>
        </row>
        <row r="18">
          <cell r="B18" t="str">
            <v>Mantenimiento y reparación de equipos de transporte, tracción y elevación</v>
          </cell>
          <cell r="F18" t="str">
            <v>Equipos de seguridad</v>
          </cell>
        </row>
        <row r="19">
          <cell r="B19" t="str">
            <v>Mantenimiento y reparación de equipos para computación</v>
          </cell>
          <cell r="F19" t="str">
            <v>Mantenimiento y reparación de equipos de transporte, tracción y elevación</v>
          </cell>
        </row>
        <row r="20">
          <cell r="B20" t="str">
            <v>Mantenimiento y reparación de equipos sanitarios y de laboratorio</v>
          </cell>
          <cell r="F20" t="str">
            <v>Mantenimiento y reparación de equipos para computación</v>
          </cell>
        </row>
        <row r="21">
          <cell r="B21" t="str">
            <v>Mantenimiento y reparación de maquinarias y equipos</v>
          </cell>
          <cell r="F21" t="str">
            <v>Mantenimiento y reparación de equipos sanitarios y de laboratorio</v>
          </cell>
        </row>
        <row r="22">
          <cell r="B22" t="str">
            <v>Mantenimiento y reparación de muebles y equipos de oficina</v>
          </cell>
          <cell r="F22" t="str">
            <v>Mantenimiento y reparación de maquinarias y equipos</v>
          </cell>
        </row>
        <row r="23">
          <cell r="B23" t="str">
            <v>Material para limpieza</v>
          </cell>
          <cell r="F23" t="str">
            <v>Mantenimiento y reparación de muebles y equipos de oficina</v>
          </cell>
        </row>
        <row r="24">
          <cell r="B24" t="str">
            <v>Muebles de alojamiento</v>
          </cell>
          <cell r="F24" t="str">
            <v>Muebles de alojamiento</v>
          </cell>
        </row>
        <row r="25">
          <cell r="B25" t="str">
            <v>Muebles de oficina y estantería</v>
          </cell>
          <cell r="F25" t="str">
            <v>Muebles de oficina y estantería</v>
          </cell>
        </row>
        <row r="26">
          <cell r="B26" t="str">
            <v>Obras menores en edificaciones</v>
          </cell>
          <cell r="F26" t="str">
            <v>Otros equipos</v>
          </cell>
        </row>
        <row r="27">
          <cell r="B27" t="str">
            <v>Otros equipos</v>
          </cell>
          <cell r="F27" t="str">
            <v>Sistemas de aire acondicionado, calefacción y de refrigeración industrial y comercial</v>
          </cell>
        </row>
        <row r="28">
          <cell r="B28" t="str">
            <v>Peaje</v>
          </cell>
          <cell r="F28" t="str">
            <v>Automóviles y camiones</v>
          </cell>
        </row>
        <row r="29">
          <cell r="B29" t="str">
            <v>Pinturas, barnices, lacas, diluyentes y absorbentes para pintura</v>
          </cell>
          <cell r="F29" t="str">
            <v>Carrocerías y remolques</v>
          </cell>
        </row>
        <row r="30">
          <cell r="B30" t="str">
            <v>Productos de artes gráficas</v>
          </cell>
          <cell r="F30" t="str">
            <v>Otros equipos de transporte</v>
          </cell>
        </row>
        <row r="31">
          <cell r="B31" t="str">
            <v>Productos de cemento</v>
          </cell>
        </row>
        <row r="32">
          <cell r="B32" t="str">
            <v>Productos de loza</v>
          </cell>
        </row>
        <row r="33">
          <cell r="B33" t="str">
            <v>Productos de Papel, Cartón e Impresos</v>
          </cell>
        </row>
        <row r="34">
          <cell r="B34" t="str">
            <v>Productos de vidrio</v>
          </cell>
        </row>
        <row r="35">
          <cell r="B35" t="str">
            <v>Productos eléctricos y afines</v>
          </cell>
        </row>
        <row r="36">
          <cell r="B36" t="str">
            <v>Productos medicinales para uso humano</v>
          </cell>
        </row>
        <row r="37">
          <cell r="B37" t="str">
            <v>Productos metálicos y sus derivados</v>
          </cell>
        </row>
        <row r="38">
          <cell r="B38" t="str">
            <v>Productos químicos de uso personal</v>
          </cell>
        </row>
        <row r="39">
          <cell r="B39" t="str">
            <v>Publicidad y propaganda</v>
          </cell>
        </row>
        <row r="40">
          <cell r="B40" t="str">
            <v>Servicios técnicos y profesionales</v>
          </cell>
        </row>
        <row r="41">
          <cell r="B41" t="str">
            <v>Sistemas de aire acondicionado, calefacción y de refrigeración industrial y comercial</v>
          </cell>
        </row>
        <row r="42">
          <cell r="B42" t="str">
            <v>Útiles de cocina y comedor</v>
          </cell>
        </row>
        <row r="43">
          <cell r="B43" t="str">
            <v>Útiles de escritorio, oficina, informática y de enseñanza</v>
          </cell>
        </row>
        <row r="44">
          <cell r="B44" t="str">
            <v>Útiles menores médico-quirúrgicos</v>
          </cell>
        </row>
        <row r="45">
          <cell r="B45" t="str">
            <v>Viáticos dentro del país</v>
          </cell>
        </row>
      </sheetData>
      <sheetData sheetId="11">
        <row r="6">
          <cell r="B6" t="str">
            <v>Le.1 - Fortalecer las capacidades gestoras institucionales del SNS a través de la implementación del Modelo de Gestión, del desarrollo de su organización funcional y de las capacidades e instrumentos necesarios en cada ámbito de gestión</v>
          </cell>
        </row>
        <row r="7">
          <cell r="B7" t="str">
            <v>Le.2 - Desarrollar un modelo de gestión y planificación de los recursos humanos que garantice la disponibilidad de técnicos y profesionales competentes y que fomente un alto rendimiento alineado a los objetivos institucionales</v>
          </cell>
        </row>
        <row r="8">
          <cell r="B8" t="str">
            <v>Le.3 - Desarrollo de la red asistencial del SNS en coherencia con las políticas de Estado en materia de salud y el Modelo de Atención</v>
          </cell>
        </row>
        <row r="9">
          <cell r="B9" t="str">
            <v>Le.4 - Mejora de la provisión de los programas y acciones de salud colectiva, con enfoque en prevención y control de enfermedades evitables</v>
          </cell>
        </row>
      </sheetData>
      <sheetData sheetId="12">
        <row r="3">
          <cell r="B3">
            <v>2017</v>
          </cell>
        </row>
        <row r="4">
          <cell r="B4">
            <v>2018</v>
          </cell>
        </row>
        <row r="5">
          <cell r="B5">
            <v>2019</v>
          </cell>
        </row>
        <row r="6">
          <cell r="B6">
            <v>2020</v>
          </cell>
        </row>
        <row r="10">
          <cell r="B10" t="str">
            <v>SNS - Dirección Central</v>
          </cell>
        </row>
        <row r="11">
          <cell r="B11" t="str">
            <v>R0 - SRS Metropolitano</v>
          </cell>
          <cell r="D11" t="str">
            <v>Almacen</v>
          </cell>
          <cell r="G11" t="str">
            <v>Compra</v>
          </cell>
        </row>
        <row r="12">
          <cell r="B12" t="str">
            <v>R1 - SRS Valdesia</v>
          </cell>
          <cell r="D12" t="str">
            <v>Centro Primer Nivel</v>
          </cell>
          <cell r="G12" t="str">
            <v>Alquiler</v>
          </cell>
        </row>
        <row r="13">
          <cell r="B13" t="str">
            <v>R2 - SRS Norcentral</v>
          </cell>
          <cell r="D13" t="str">
            <v>Centro Diagnóstico</v>
          </cell>
          <cell r="G13" t="str">
            <v>Reparación</v>
          </cell>
        </row>
        <row r="14">
          <cell r="B14" t="str">
            <v>R3 - SRS Nordeste</v>
          </cell>
          <cell r="D14" t="str">
            <v>Gerencia de Área</v>
          </cell>
          <cell r="G14" t="str">
            <v>Mantenimiento</v>
          </cell>
        </row>
        <row r="15">
          <cell r="B15" t="str">
            <v>R4 - SRS Enriquillo</v>
          </cell>
          <cell r="D15" t="str">
            <v>Hospital</v>
          </cell>
        </row>
        <row r="16">
          <cell r="B16" t="str">
            <v>R5 - SRS Este</v>
          </cell>
          <cell r="D16" t="str">
            <v>SRS</v>
          </cell>
        </row>
        <row r="17">
          <cell r="B17" t="str">
            <v>R6 - SRS El Valle</v>
          </cell>
        </row>
        <row r="18">
          <cell r="B18" t="str">
            <v>R7 - SRS Cibao Occidental</v>
          </cell>
        </row>
        <row r="19">
          <cell r="B19" t="str">
            <v>R8 - SRS Cibao Central</v>
          </cell>
          <cell r="G19" t="str">
            <v>Alquiler de edicficio</v>
          </cell>
        </row>
        <row r="20">
          <cell r="G20" t="str">
            <v>Obras menores en edificaciones</v>
          </cell>
        </row>
        <row r="21">
          <cell r="G21" t="str">
            <v>Edificaciones no residenciales</v>
          </cell>
        </row>
        <row r="22">
          <cell r="G22" t="str">
            <v>Instalaciones eléctricas</v>
          </cell>
        </row>
        <row r="23">
          <cell r="G23" t="str">
            <v>Servicios de pinturas y derivados con fines de higienes y embellecimiento</v>
          </cell>
        </row>
        <row r="24">
          <cell r="G24" t="str">
            <v>Mantenimiento y reparación de obras civiles en instalaciones vacias</v>
          </cell>
        </row>
        <row r="130">
          <cell r="G130" t="str">
            <v>Administrativo</v>
          </cell>
        </row>
        <row r="131">
          <cell r="G131" t="str">
            <v>Asistencial</v>
          </cell>
        </row>
        <row r="132">
          <cell r="G132" t="str">
            <v>Atencion a los Usuarios</v>
          </cell>
        </row>
        <row r="133">
          <cell r="G133" t="str">
            <v>Comunicaciones</v>
          </cell>
        </row>
        <row r="134">
          <cell r="G134" t="str">
            <v>Estratégico</v>
          </cell>
        </row>
        <row r="135">
          <cell r="G135" t="str">
            <v>Financiero</v>
          </cell>
        </row>
        <row r="136">
          <cell r="G136" t="str">
            <v>Gestión Humana</v>
          </cell>
        </row>
        <row r="137">
          <cell r="G137" t="str">
            <v>Monitoreo</v>
          </cell>
        </row>
        <row r="138">
          <cell r="G138" t="str">
            <v>Servicios Diagnósticos</v>
          </cell>
        </row>
        <row r="139">
          <cell r="G139" t="str">
            <v>Sistema de Información</v>
          </cell>
        </row>
        <row r="140">
          <cell r="G140" t="str">
            <v>Tecnología</v>
          </cell>
        </row>
        <row r="141">
          <cell r="G141" t="str">
            <v>URGM</v>
          </cell>
        </row>
        <row r="148">
          <cell r="B148" t="str">
            <v>Informe</v>
          </cell>
        </row>
        <row r="149">
          <cell r="B149" t="str">
            <v>Listado de participación</v>
          </cell>
        </row>
        <row r="150">
          <cell r="B150" t="str">
            <v>Fotos</v>
          </cell>
        </row>
        <row r="151">
          <cell r="B151" t="str">
            <v>Agenda</v>
          </cell>
        </row>
        <row r="152">
          <cell r="B152" t="str">
            <v>Plan</v>
          </cell>
        </row>
        <row r="153">
          <cell r="B153" t="str">
            <v>Protocolo</v>
          </cell>
        </row>
        <row r="154">
          <cell r="B154" t="str">
            <v>Manual</v>
          </cell>
        </row>
        <row r="155">
          <cell r="B155" t="str">
            <v>Resolución</v>
          </cell>
        </row>
        <row r="156">
          <cell r="B156" t="str">
            <v>Boletin</v>
          </cell>
        </row>
        <row r="157">
          <cell r="B157" t="str">
            <v>Reporte</v>
          </cell>
        </row>
        <row r="158">
          <cell r="B158" t="str">
            <v>Minuta</v>
          </cell>
        </row>
        <row r="159">
          <cell r="B159" t="str">
            <v>Hoja de supervisión</v>
          </cell>
        </row>
        <row r="160">
          <cell r="B160" t="str">
            <v>Inventario</v>
          </cell>
        </row>
        <row r="161">
          <cell r="B161" t="str">
            <v>Reglamento</v>
          </cell>
        </row>
        <row r="162">
          <cell r="B162" t="str">
            <v>Memoria</v>
          </cell>
        </row>
        <row r="163">
          <cell r="B163" t="str">
            <v>Encuesta</v>
          </cell>
        </row>
        <row r="164">
          <cell r="B164" t="str">
            <v>Registro Digital</v>
          </cell>
        </row>
        <row r="165">
          <cell r="B165" t="str">
            <v>Base de datos</v>
          </cell>
        </row>
        <row r="166">
          <cell r="B166" t="str">
            <v>Otros</v>
          </cell>
        </row>
      </sheetData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ulario PPGA1"/>
      <sheetName val="Formulario PPGA2"/>
      <sheetName val="Formulario PPGA3"/>
      <sheetName val="Formulario PPGA4"/>
      <sheetName val="Insumos"/>
    </sheetNames>
    <sheetDataSet>
      <sheetData sheetId="0">
        <row r="1">
          <cell r="A1" t="str">
            <v xml:space="preserve">                                                                            "Año del Fomento a la Vivienda"                                                                          </v>
          </cell>
        </row>
      </sheetData>
      <sheetData sheetId="1">
        <row r="6">
          <cell r="B6" t="str">
            <v xml:space="preserve">Valdesia </v>
          </cell>
        </row>
      </sheetData>
      <sheetData sheetId="2"/>
      <sheetData sheetId="3"/>
      <sheetData sheetId="4">
        <row r="2">
          <cell r="C2" t="str">
            <v>Manteles en encajes para bandejas grandes (rectangulares)</v>
          </cell>
        </row>
        <row r="540">
          <cell r="A540" t="str">
            <v>Acabados textiles</v>
          </cell>
        </row>
        <row r="541">
          <cell r="A541" t="str">
            <v>Alimentos y bebidas para personas</v>
          </cell>
        </row>
        <row r="542">
          <cell r="A542" t="str">
            <v>Artículos de plástico</v>
          </cell>
        </row>
        <row r="543">
          <cell r="A543" t="str">
            <v>Automóviles y camiones</v>
          </cell>
        </row>
        <row r="544">
          <cell r="A544" t="str">
            <v>Carrocerías y remolques</v>
          </cell>
        </row>
        <row r="545">
          <cell r="A545" t="str">
            <v>Electrodomésticos</v>
          </cell>
        </row>
        <row r="546">
          <cell r="A546" t="str">
            <v>Equipo de comunicación, telecomunicaciones y señalamiento</v>
          </cell>
        </row>
        <row r="547">
          <cell r="A547" t="str">
            <v>Equipo médico y de laboratorio</v>
          </cell>
        </row>
        <row r="548">
          <cell r="A548" t="str">
            <v>Equipos de cómputo</v>
          </cell>
        </row>
        <row r="549">
          <cell r="A549" t="str">
            <v>Equipos de seguridad</v>
          </cell>
        </row>
        <row r="550">
          <cell r="A550" t="str">
            <v>Eventos generales</v>
          </cell>
        </row>
        <row r="551">
          <cell r="A551" t="str">
            <v>Gasoil</v>
          </cell>
        </row>
        <row r="552">
          <cell r="A552" t="str">
            <v>Herramientas menores</v>
          </cell>
        </row>
        <row r="553">
          <cell r="A553" t="str">
            <v>Impresión y encuadernación</v>
          </cell>
        </row>
        <row r="554">
          <cell r="A554" t="str">
            <v>Llantas y neumáticos</v>
          </cell>
        </row>
        <row r="555">
          <cell r="A555" t="str">
            <v>Mantenimiento y reparación de equipos de transporte, tracción y elevación</v>
          </cell>
        </row>
        <row r="556">
          <cell r="A556" t="str">
            <v>Mantenimiento y reparación de equipos para computación</v>
          </cell>
        </row>
        <row r="557">
          <cell r="A557" t="str">
            <v>Mantenimiento y reparación de equipos sanitarios y de laboratorio</v>
          </cell>
        </row>
        <row r="558">
          <cell r="A558" t="str">
            <v>Mantenimiento y reparación de maquinarias y equipos</v>
          </cell>
        </row>
        <row r="559">
          <cell r="A559" t="str">
            <v>Mantenimiento y reparación de muebles y equipos de oficina</v>
          </cell>
        </row>
        <row r="560">
          <cell r="A560" t="str">
            <v>Material para limpieza</v>
          </cell>
        </row>
        <row r="561">
          <cell r="A561" t="str">
            <v>Muebles de alojamiento</v>
          </cell>
        </row>
        <row r="562">
          <cell r="A562" t="str">
            <v>Muebles de oficina y estantería</v>
          </cell>
        </row>
        <row r="563">
          <cell r="A563" t="str">
            <v>Obras menores en edificaciones</v>
          </cell>
        </row>
        <row r="564">
          <cell r="A564" t="str">
            <v>Otros equipos</v>
          </cell>
        </row>
        <row r="565">
          <cell r="A565" t="str">
            <v>Otros equipos de transporte</v>
          </cell>
        </row>
        <row r="566">
          <cell r="A566" t="str">
            <v>Peaje</v>
          </cell>
        </row>
        <row r="567">
          <cell r="A567" t="str">
            <v>Pinturas, barnices, lacas, diluyentes y absorbentes para pintura</v>
          </cell>
        </row>
        <row r="568">
          <cell r="A568" t="str">
            <v>Productos de artes gráficas</v>
          </cell>
        </row>
        <row r="569">
          <cell r="A569" t="str">
            <v>Productos de cemento</v>
          </cell>
        </row>
        <row r="570">
          <cell r="A570" t="str">
            <v>Productos de loza</v>
          </cell>
        </row>
        <row r="571">
          <cell r="A571" t="str">
            <v>Productos de Papel, Cartón e Impresos</v>
          </cell>
        </row>
        <row r="572">
          <cell r="A572" t="str">
            <v>Productos de vidrio</v>
          </cell>
        </row>
        <row r="573">
          <cell r="A573" t="str">
            <v>Productos eléctricos y afines</v>
          </cell>
        </row>
        <row r="574">
          <cell r="A574" t="str">
            <v>Productos medicinales para uso humano</v>
          </cell>
        </row>
        <row r="575">
          <cell r="A575" t="str">
            <v>Productos metálicos y sus derivados</v>
          </cell>
        </row>
        <row r="576">
          <cell r="A576" t="str">
            <v>Productos químicos de uso personal</v>
          </cell>
        </row>
        <row r="577">
          <cell r="A577" t="str">
            <v>Publicidad y propaganda</v>
          </cell>
        </row>
        <row r="578">
          <cell r="A578" t="str">
            <v>Servicios técnicos y profesionales</v>
          </cell>
        </row>
        <row r="579">
          <cell r="A579" t="str">
            <v>Sistemas de aire acondicionado, calefacción y de refrigeración industrial y comercial</v>
          </cell>
        </row>
        <row r="580">
          <cell r="A580" t="str">
            <v>Útiles de cocina y comedor</v>
          </cell>
        </row>
        <row r="581">
          <cell r="A581" t="str">
            <v>Útiles de escritorio, oficina, informática y de enseñanza</v>
          </cell>
        </row>
        <row r="582">
          <cell r="A582" t="str">
            <v>Útiles menores médico-quirúrgicos</v>
          </cell>
        </row>
        <row r="583">
          <cell r="A583" t="str">
            <v>Viáticos dentro del país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MORIA TAIWAN 2019"/>
      <sheetName val="CONS. ENERO-DICIEMBRE 2019"/>
      <sheetName val="CONS. ENERO-MAYO 2019"/>
      <sheetName val="CONS. ENERO-AGOSTO 2019 "/>
      <sheetName val="ENERO-MARZO"/>
      <sheetName val="ABRIL-JUNIO"/>
      <sheetName val="JULIO-SEPTIEMBRE"/>
      <sheetName val="OCTUBRE-DICIEMBRE"/>
      <sheetName val="ENERO-JUNIO"/>
      <sheetName val="JULIO-DICIEMBRE"/>
      <sheetName val="NOV.18"/>
      <sheetName val="DIC.18"/>
      <sheetName val="ENE.19"/>
      <sheetName val="FEB.19"/>
      <sheetName val="MAR.19"/>
      <sheetName val="ABR.19"/>
      <sheetName val="MAY.19"/>
      <sheetName val="JUN.19"/>
      <sheetName val="JUL.19"/>
      <sheetName val="AGO.19"/>
      <sheetName val="SEP.19"/>
      <sheetName val="OCT.19"/>
      <sheetName val="NOV.19"/>
      <sheetName val="DIC.19"/>
      <sheetName val="ENERO-ABRIL"/>
      <sheetName val="MAYO-AGOSTO"/>
      <sheetName val="SEPTIEMBRE-DICIEMBRE"/>
      <sheetName val="Hoja1"/>
    </sheetNames>
    <sheetDataSet>
      <sheetData sheetId="0"/>
      <sheetData sheetId="1"/>
      <sheetData sheetId="2">
        <row r="26">
          <cell r="I26">
            <v>81741</v>
          </cell>
          <cell r="J26">
            <v>12494</v>
          </cell>
        </row>
        <row r="42">
          <cell r="B42">
            <v>8653</v>
          </cell>
          <cell r="C42">
            <v>20209</v>
          </cell>
        </row>
        <row r="43">
          <cell r="D43">
            <v>22921</v>
          </cell>
        </row>
        <row r="55">
          <cell r="F55">
            <v>0</v>
          </cell>
        </row>
        <row r="56">
          <cell r="F56">
            <v>961</v>
          </cell>
        </row>
        <row r="57">
          <cell r="F57">
            <v>1244</v>
          </cell>
        </row>
        <row r="58">
          <cell r="F58">
            <v>52</v>
          </cell>
        </row>
        <row r="60">
          <cell r="F60">
            <v>75</v>
          </cell>
        </row>
        <row r="62">
          <cell r="F62">
            <v>104</v>
          </cell>
        </row>
        <row r="63">
          <cell r="F63">
            <v>37</v>
          </cell>
        </row>
        <row r="65">
          <cell r="F65">
            <v>316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MORIA TAIWAN 2016"/>
      <sheetName val="CONS. ENERO-DICIEMBRE 2016"/>
      <sheetName val="CONS. ENERO-AGOSTO 2016 "/>
      <sheetName val="ENERO-MARZO"/>
      <sheetName val="ABRIL-JUNIO"/>
      <sheetName val="JULIO-SEPTIEMBRE"/>
      <sheetName val="OCTUBRE-DICIEMBRE"/>
      <sheetName val="ENERO-JUNIO"/>
      <sheetName val="JULIO-DICIEMBRE"/>
      <sheetName val="NOV.15"/>
      <sheetName val="DIC.15"/>
      <sheetName val="ENE.16"/>
      <sheetName val="FEB.16"/>
      <sheetName val="MAR.16"/>
      <sheetName val="ABR.16"/>
      <sheetName val="MAY.16"/>
      <sheetName val="JUN.16"/>
      <sheetName val="JUL.16"/>
      <sheetName val="AGO.16"/>
      <sheetName val="SEP.16"/>
      <sheetName val="OCT.16"/>
      <sheetName val="NOV.16"/>
      <sheetName val="DIC.16"/>
      <sheetName val="ENERO-ABRIL"/>
      <sheetName val="MAYO-AGOSTO"/>
      <sheetName val="SEPTIEMBRE-DICIEMBRE"/>
      <sheetName val="CONS. ENERO-JULIO 2016"/>
      <sheetName val="Hoja1"/>
    </sheetNames>
    <sheetDataSet>
      <sheetData sheetId="0" refreshError="1"/>
      <sheetData sheetId="1">
        <row r="26">
          <cell r="I26">
            <v>283490</v>
          </cell>
          <cell r="J26">
            <v>38386</v>
          </cell>
        </row>
        <row r="42">
          <cell r="B42">
            <v>12082</v>
          </cell>
          <cell r="C42">
            <v>56531</v>
          </cell>
        </row>
        <row r="43">
          <cell r="D43">
            <v>111371</v>
          </cell>
        </row>
        <row r="55">
          <cell r="F55">
            <v>0</v>
          </cell>
        </row>
        <row r="56">
          <cell r="F56">
            <v>4065</v>
          </cell>
        </row>
        <row r="57">
          <cell r="F57">
            <v>3762</v>
          </cell>
        </row>
        <row r="58">
          <cell r="F58">
            <v>143</v>
          </cell>
        </row>
        <row r="60">
          <cell r="F60">
            <v>354</v>
          </cell>
        </row>
        <row r="62">
          <cell r="F62">
            <v>350</v>
          </cell>
        </row>
        <row r="63">
          <cell r="F63">
            <v>113</v>
          </cell>
        </row>
        <row r="65">
          <cell r="F65">
            <v>885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MORIA TAIWAN 2017"/>
      <sheetName val="CONS. ENERO-DICIEMBRE 2017"/>
      <sheetName val="CONS. ENERO-AGOSTO 2017 "/>
      <sheetName val="ENERO-JULIO 2017"/>
      <sheetName val="ENERO-MARZO"/>
      <sheetName val="ABRIL-JUNIO"/>
      <sheetName val="JULIO-SEPTIEMBRE"/>
      <sheetName val="OCTUBRE-DICIEMBRE"/>
      <sheetName val="ENERO-JUNIO"/>
      <sheetName val="JULIO-DICIEMBRE"/>
      <sheetName val="NOV.16"/>
      <sheetName val="DIC.16"/>
      <sheetName val="ENE.17"/>
      <sheetName val="FEB.17"/>
      <sheetName val="MAR.17"/>
      <sheetName val="ABR.17"/>
      <sheetName val="MAY.17"/>
      <sheetName val="JUN.17"/>
      <sheetName val="JUL.17"/>
      <sheetName val="AGO.17"/>
      <sheetName val="SEP.17"/>
      <sheetName val="OCT.17"/>
      <sheetName val="NOV.17"/>
      <sheetName val="DIC.17"/>
      <sheetName val="ENERO-ABRIL"/>
      <sheetName val="MAYO-AGOSTO"/>
      <sheetName val="SEPTIEMBRE-DICIEMBRE"/>
      <sheetName val="Hoja1"/>
    </sheetNames>
    <sheetDataSet>
      <sheetData sheetId="0" refreshError="1"/>
      <sheetData sheetId="1">
        <row r="26">
          <cell r="I26">
            <v>182551</v>
          </cell>
          <cell r="J26">
            <v>34340</v>
          </cell>
        </row>
        <row r="42">
          <cell r="B42">
            <v>12087</v>
          </cell>
          <cell r="C42">
            <v>54471</v>
          </cell>
        </row>
        <row r="43">
          <cell r="D43">
            <v>73901</v>
          </cell>
        </row>
        <row r="55">
          <cell r="F55">
            <v>0</v>
          </cell>
        </row>
        <row r="56">
          <cell r="F56">
            <v>3053</v>
          </cell>
        </row>
        <row r="57">
          <cell r="F57">
            <v>3818</v>
          </cell>
        </row>
        <row r="58">
          <cell r="F58">
            <v>114</v>
          </cell>
        </row>
        <row r="60">
          <cell r="F60">
            <v>249</v>
          </cell>
        </row>
        <row r="62">
          <cell r="F62">
            <v>289</v>
          </cell>
        </row>
        <row r="63">
          <cell r="F63">
            <v>53</v>
          </cell>
        </row>
        <row r="65">
          <cell r="F65">
            <v>714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MORIA TAIWAN 2018"/>
      <sheetName val="CONS. ENERO-DICIEMBRE 2018"/>
      <sheetName val="CONS. ENERO-JULIO 2018"/>
      <sheetName val="CONS. ENERO-AGOSTO 2016 "/>
      <sheetName val="ENERO-MARZO"/>
      <sheetName val="ABRIL-JUNIO"/>
      <sheetName val="JULIO-SEPTIEMBRE"/>
      <sheetName val="OCTUBRE-DICIEMBRE"/>
      <sheetName val="ENERO-JUNIO"/>
      <sheetName val="JULIO-DICIEMBRE"/>
      <sheetName val="NOV.17"/>
      <sheetName val="DIC.17"/>
      <sheetName val="ENE.18"/>
      <sheetName val="FEB.18"/>
      <sheetName val="MAR.18"/>
      <sheetName val="ABR.18"/>
      <sheetName val="MAY.18"/>
      <sheetName val="JUN.18"/>
      <sheetName val="JUL.18"/>
      <sheetName val="AGO.18"/>
      <sheetName val="SEP.18"/>
      <sheetName val="OCT.18"/>
      <sheetName val="NOV.18"/>
      <sheetName val="DIC.18"/>
      <sheetName val="ENERO-ABRIL"/>
      <sheetName val="MAYO-AGOSTO"/>
      <sheetName val="SEPTIEMBRE-DICIEMBRE"/>
      <sheetName val="Hoja1"/>
    </sheetNames>
    <sheetDataSet>
      <sheetData sheetId="0"/>
      <sheetData sheetId="1">
        <row r="26">
          <cell r="I26">
            <v>173778</v>
          </cell>
          <cell r="J26">
            <v>32093</v>
          </cell>
        </row>
        <row r="42">
          <cell r="B42">
            <v>18013</v>
          </cell>
          <cell r="C42">
            <v>48090</v>
          </cell>
        </row>
        <row r="43">
          <cell r="D43">
            <v>49904</v>
          </cell>
        </row>
        <row r="56">
          <cell r="F56">
            <v>2604</v>
          </cell>
        </row>
        <row r="57">
          <cell r="F57">
            <v>3072</v>
          </cell>
        </row>
        <row r="58">
          <cell r="F58">
            <v>182</v>
          </cell>
        </row>
        <row r="60">
          <cell r="F60">
            <v>240</v>
          </cell>
        </row>
        <row r="62">
          <cell r="F62">
            <v>229</v>
          </cell>
        </row>
        <row r="63">
          <cell r="F63">
            <v>152</v>
          </cell>
        </row>
        <row r="65">
          <cell r="F65">
            <v>612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"/>
      <sheetName val="Formulario PPGR1"/>
      <sheetName val="Formulario PPGR2"/>
      <sheetName val="Formulario PPGR3"/>
      <sheetName val="Formulario PPGR4"/>
      <sheetName val="Formulario PPGR5"/>
      <sheetName val="Formulario PPGR6"/>
      <sheetName val="Formulario PPGR7"/>
      <sheetName val="Formulario PPGR8"/>
      <sheetName val="Tablero Indicadores POA"/>
      <sheetName val="Prov"/>
      <sheetName val="LSIns"/>
      <sheetName val="Obj"/>
      <sheetName val="Catalogo"/>
      <sheetName val="Matriz POA 2019 SRS-SN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</sheetDataSet>
  </externalBook>
</externalLink>
</file>

<file path=xl/tables/table1.xml><?xml version="1.0" encoding="utf-8"?>
<table xmlns="http://schemas.openxmlformats.org/spreadsheetml/2006/main" id="1" name="Tabla1" displayName="Tabla1" ref="B7:N417" headerRowDxfId="28" dataDxfId="27" totalsRowDxfId="26">
  <autoFilter ref="B7:N417"/>
  <tableColumns count="13">
    <tableColumn id="13" name="ID_Dependendencia" dataDxfId="25" totalsRowDxfId="24">
      <calculatedColumnFormula>IF(Tabla1[[#This Row],[Código_Actividad]]="","",CONCATENATE(Tabla1[[#This Row],[POA]],".",Tabla1[[#This Row],[SRS]],".",Tabla1[[#This Row],[AREA]],".",Tabla1[[#This Row],[TIPO]]))</calculatedColumnFormula>
    </tableColumn>
    <tableColumn id="14" name="POA" dataDxfId="23" totalsRowDxfId="22">
      <calculatedColumnFormula>IF(Tabla1[[#This Row],[Código_Actividad]]="","",'[7]Formulario PPGR1'!#REF!)</calculatedColumnFormula>
    </tableColumn>
    <tableColumn id="15" name="SRS" dataDxfId="21" totalsRowDxfId="20">
      <calculatedColumnFormula>IF(Tabla1[[#This Row],[Código_Actividad]]="","",'[7]Formulario PPGR1'!#REF!)</calculatedColumnFormula>
    </tableColumn>
    <tableColumn id="16" name="AREA" dataDxfId="19" totalsRowDxfId="18">
      <calculatedColumnFormula>IF(Tabla1[[#This Row],[Código_Actividad]]="","",'[7]Formulario PPGR1'!#REF!)</calculatedColumnFormula>
    </tableColumn>
    <tableColumn id="17" name="TIPO" dataDxfId="17" totalsRowDxfId="16">
      <calculatedColumnFormula>IF(Tabla1[[#This Row],[Código_Actividad]]="","",'[7]Formulario PPGR1'!#REF!)</calculatedColumnFormula>
    </tableColumn>
    <tableColumn id="1" name="Código_Actividad" totalsRowLabel="Total" dataDxfId="15" totalsRowDxfId="14"/>
    <tableColumn id="3" name="Insumos" dataDxfId="13" totalsRowDxfId="12"/>
    <tableColumn id="4" name="Unidad de Medida" dataDxfId="11" totalsRowDxfId="10"/>
    <tableColumn id="5" name="Cantidad de Insumos" dataDxfId="9" totalsRowDxfId="8"/>
    <tableColumn id="6" name="Precio Unitario" dataDxfId="7" totalsRowDxfId="6">
      <calculatedColumnFormula>IFERROR(VLOOKUP(#REF!,#REF!,3,FALSE),"")</calculatedColumnFormula>
    </tableColumn>
    <tableColumn id="7" name="Valor Total" totalsRowFunction="sum" dataDxfId="5" totalsRowDxfId="4">
      <calculatedColumnFormula>+Tabla1[[#This Row],[Precio Unitario]]*Tabla1[[#This Row],[Cantidad de Insumos]]</calculatedColumnFormula>
    </tableColumn>
    <tableColumn id="8" name="Código Presupuestario" dataDxfId="3" totalsRowDxfId="2"/>
    <tableColumn id="9" name="Fuente de Financiamiento" dataDxfId="1" totalsRow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BS262"/>
  <sheetViews>
    <sheetView showGridLines="0" topLeftCell="A3" zoomScale="120" zoomScaleNormal="120" workbookViewId="0">
      <selection activeCell="K7" sqref="K7"/>
    </sheetView>
  </sheetViews>
  <sheetFormatPr baseColWidth="10" defaultRowHeight="12.75" x14ac:dyDescent="0.2"/>
  <cols>
    <col min="1" max="1" width="32" style="233" customWidth="1"/>
    <col min="2" max="2" width="11" style="233" customWidth="1"/>
    <col min="3" max="3" width="10.42578125" style="233" customWidth="1"/>
    <col min="4" max="5" width="13.140625" style="233" customWidth="1"/>
    <col min="6" max="6" width="11" style="233" customWidth="1"/>
    <col min="7" max="7" width="11.85546875" style="233" customWidth="1"/>
    <col min="8" max="8" width="14.85546875" style="233" customWidth="1"/>
    <col min="9" max="9" width="10.140625" style="233" customWidth="1"/>
    <col min="10" max="10" width="1.5703125" style="231" customWidth="1"/>
    <col min="11" max="11" width="12.7109375" style="231" customWidth="1"/>
    <col min="12" max="12" width="9.28515625" style="232" customWidth="1"/>
    <col min="13" max="71" width="11.42578125" style="231"/>
    <col min="72" max="16384" width="11.42578125" style="1"/>
  </cols>
  <sheetData>
    <row r="1" spans="1:19" s="1" customFormat="1" x14ac:dyDescent="0.2">
      <c r="A1" s="267"/>
      <c r="B1" s="270"/>
      <c r="C1" s="270"/>
      <c r="D1" s="270"/>
      <c r="E1" s="270"/>
      <c r="F1" s="270"/>
      <c r="G1" s="270"/>
      <c r="H1" s="270"/>
      <c r="I1" s="270"/>
      <c r="J1" s="231"/>
      <c r="K1" s="231"/>
      <c r="L1" s="232"/>
      <c r="M1" s="231"/>
      <c r="N1" s="231"/>
      <c r="O1" s="231"/>
      <c r="P1" s="231"/>
      <c r="Q1" s="231"/>
      <c r="R1" s="231"/>
      <c r="S1" s="231"/>
    </row>
    <row r="2" spans="1:19" s="1" customFormat="1" ht="15.75" x14ac:dyDescent="0.25">
      <c r="A2" s="267"/>
      <c r="B2" s="269" t="s">
        <v>76</v>
      </c>
      <c r="C2" s="269"/>
      <c r="D2" s="269"/>
      <c r="E2" s="269"/>
      <c r="F2" s="269"/>
      <c r="G2" s="269"/>
      <c r="H2" s="269"/>
      <c r="I2" s="269"/>
      <c r="J2" s="231"/>
      <c r="K2" s="231"/>
      <c r="L2" s="232"/>
      <c r="M2" s="231"/>
      <c r="N2" s="231"/>
      <c r="O2" s="231"/>
      <c r="P2" s="231"/>
      <c r="Q2" s="231"/>
      <c r="R2" s="231"/>
      <c r="S2" s="231"/>
    </row>
    <row r="3" spans="1:19" s="1" customFormat="1" ht="15" x14ac:dyDescent="0.25">
      <c r="A3" s="267"/>
      <c r="B3" s="268" t="s">
        <v>77</v>
      </c>
      <c r="C3" s="268"/>
      <c r="D3" s="268"/>
      <c r="E3" s="268"/>
      <c r="F3" s="268"/>
      <c r="G3" s="268"/>
      <c r="H3" s="268"/>
      <c r="I3" s="268"/>
      <c r="J3" s="231"/>
      <c r="K3" s="231">
        <v>2018</v>
      </c>
      <c r="L3" s="232"/>
      <c r="M3" s="231">
        <v>2020</v>
      </c>
      <c r="N3" s="231"/>
      <c r="O3" s="231"/>
      <c r="P3" s="231"/>
      <c r="Q3" s="231"/>
      <c r="R3" s="231"/>
      <c r="S3" s="231"/>
    </row>
    <row r="4" spans="1:19" s="1" customFormat="1" x14ac:dyDescent="0.2">
      <c r="A4" s="267"/>
      <c r="B4" s="265" t="s">
        <v>34</v>
      </c>
      <c r="C4" s="265"/>
      <c r="D4" s="265"/>
      <c r="E4" s="265"/>
      <c r="F4" s="265"/>
      <c r="G4" s="265"/>
      <c r="H4" s="265"/>
      <c r="I4" s="265"/>
      <c r="J4" s="231"/>
      <c r="K4" s="231" t="s">
        <v>78</v>
      </c>
      <c r="L4" s="232"/>
      <c r="M4" s="231" t="s">
        <v>959</v>
      </c>
      <c r="N4" s="231" t="s">
        <v>79</v>
      </c>
      <c r="O4" s="231" t="s">
        <v>80</v>
      </c>
      <c r="P4" s="231" t="s">
        <v>81</v>
      </c>
      <c r="Q4" s="231" t="s">
        <v>82</v>
      </c>
      <c r="R4" s="231" t="s">
        <v>83</v>
      </c>
      <c r="S4" s="231" t="s">
        <v>84</v>
      </c>
    </row>
    <row r="5" spans="1:19" s="1" customFormat="1" x14ac:dyDescent="0.2">
      <c r="A5" s="266"/>
      <c r="B5" s="265" t="s">
        <v>85</v>
      </c>
      <c r="C5" s="264">
        <v>2020</v>
      </c>
      <c r="D5" s="263"/>
      <c r="E5" s="262"/>
      <c r="F5" s="261"/>
      <c r="G5" s="293"/>
      <c r="H5" s="293"/>
      <c r="I5" s="292"/>
      <c r="J5" s="231"/>
      <c r="K5" s="231"/>
      <c r="L5" s="232"/>
      <c r="M5" s="231"/>
      <c r="N5" s="231"/>
      <c r="O5" s="231"/>
      <c r="P5" s="231"/>
      <c r="Q5" s="231"/>
      <c r="R5" s="231"/>
      <c r="S5" s="231"/>
    </row>
    <row r="6" spans="1:19" s="1" customFormat="1" x14ac:dyDescent="0.2">
      <c r="A6" s="260" t="s">
        <v>958</v>
      </c>
      <c r="B6" s="345" t="s">
        <v>82</v>
      </c>
      <c r="C6" s="345"/>
      <c r="D6" s="345"/>
      <c r="E6" s="345"/>
      <c r="F6" s="345"/>
      <c r="G6" s="345"/>
      <c r="H6" s="345"/>
      <c r="I6" s="346"/>
      <c r="J6" s="231"/>
      <c r="K6" s="231"/>
      <c r="L6" s="232"/>
      <c r="M6" s="231"/>
      <c r="N6" s="231"/>
      <c r="O6" s="231"/>
      <c r="P6" s="231"/>
      <c r="Q6" s="231"/>
      <c r="R6" s="231"/>
      <c r="S6" s="231"/>
    </row>
    <row r="7" spans="1:19" s="1" customFormat="1" x14ac:dyDescent="0.2">
      <c r="A7" s="258" t="s">
        <v>723</v>
      </c>
      <c r="B7" s="343" t="s">
        <v>957</v>
      </c>
      <c r="C7" s="343"/>
      <c r="D7" s="343"/>
      <c r="E7" s="343"/>
      <c r="F7" s="343"/>
      <c r="G7" s="343"/>
      <c r="H7" s="343"/>
      <c r="I7" s="344"/>
      <c r="J7" s="231"/>
      <c r="K7" s="232" t="s">
        <v>973</v>
      </c>
      <c r="L7" s="232"/>
      <c r="M7" s="231"/>
      <c r="N7" s="231"/>
      <c r="O7" s="231"/>
      <c r="P7" s="231"/>
      <c r="Q7" s="231"/>
      <c r="R7" s="231"/>
      <c r="S7" s="231"/>
    </row>
    <row r="8" spans="1:19" s="1" customFormat="1" ht="12.75" customHeight="1" x14ac:dyDescent="0.2">
      <c r="A8" s="341" t="s">
        <v>26</v>
      </c>
      <c r="B8" s="339" t="s">
        <v>1</v>
      </c>
      <c r="C8" s="339" t="s">
        <v>786</v>
      </c>
      <c r="D8" s="339" t="s">
        <v>787</v>
      </c>
      <c r="E8" s="339" t="s">
        <v>788</v>
      </c>
      <c r="F8" s="347" t="s">
        <v>30</v>
      </c>
      <c r="G8" s="347"/>
      <c r="H8" s="347"/>
      <c r="I8" s="347"/>
      <c r="J8" s="231"/>
      <c r="K8" s="339" t="s">
        <v>785</v>
      </c>
      <c r="L8" s="232"/>
      <c r="M8" s="231"/>
      <c r="N8" s="231"/>
      <c r="O8" s="231"/>
      <c r="P8" s="231"/>
      <c r="Q8" s="231"/>
      <c r="R8" s="231"/>
      <c r="S8" s="231"/>
    </row>
    <row r="9" spans="1:19" s="1" customFormat="1" ht="42.75" customHeight="1" x14ac:dyDescent="0.2">
      <c r="A9" s="342"/>
      <c r="B9" s="340"/>
      <c r="C9" s="340"/>
      <c r="D9" s="340"/>
      <c r="E9" s="340"/>
      <c r="F9" s="291" t="s">
        <v>4</v>
      </c>
      <c r="G9" s="291" t="s">
        <v>5</v>
      </c>
      <c r="H9" s="291" t="s">
        <v>6</v>
      </c>
      <c r="I9" s="291" t="s">
        <v>7</v>
      </c>
      <c r="J9" s="231"/>
      <c r="K9" s="340"/>
      <c r="L9" s="290" t="s">
        <v>873</v>
      </c>
      <c r="M9" s="231"/>
      <c r="N9" s="231"/>
      <c r="O9" s="231"/>
      <c r="P9" s="231"/>
      <c r="Q9" s="231"/>
      <c r="R9" s="231"/>
      <c r="S9" s="231"/>
    </row>
    <row r="10" spans="1:19" s="1" customFormat="1" x14ac:dyDescent="0.2">
      <c r="A10" s="252" t="s">
        <v>18</v>
      </c>
      <c r="B10" s="251" t="s">
        <v>19</v>
      </c>
      <c r="C10" s="250">
        <f t="shared" ref="C10:I10" si="0">SUM(C11:C12)</f>
        <v>66103</v>
      </c>
      <c r="D10" s="249">
        <f t="shared" si="0"/>
        <v>69268.800000000003</v>
      </c>
      <c r="E10" s="249">
        <f t="shared" si="0"/>
        <v>72859.241925307229</v>
      </c>
      <c r="F10" s="249">
        <f t="shared" si="0"/>
        <v>14468.679910734241</v>
      </c>
      <c r="G10" s="249">
        <f t="shared" si="0"/>
        <v>16966.100291129285</v>
      </c>
      <c r="H10" s="249">
        <f t="shared" si="0"/>
        <v>19463.520671524329</v>
      </c>
      <c r="I10" s="249">
        <f t="shared" si="0"/>
        <v>21960.941051919373</v>
      </c>
      <c r="J10" s="231"/>
      <c r="K10" s="287">
        <f>SUM(K11:K12)</f>
        <v>28862</v>
      </c>
      <c r="L10" s="280"/>
      <c r="M10" s="231"/>
      <c r="N10" s="231"/>
      <c r="O10" s="231"/>
      <c r="P10" s="231"/>
      <c r="Q10" s="231"/>
      <c r="R10" s="231"/>
      <c r="S10" s="231"/>
    </row>
    <row r="11" spans="1:19" s="1" customFormat="1" x14ac:dyDescent="0.2">
      <c r="A11" s="246" t="s">
        <v>20</v>
      </c>
      <c r="B11" s="253"/>
      <c r="C11" s="245">
        <v>18013</v>
      </c>
      <c r="D11" s="244">
        <f>(K11/5)*12</f>
        <v>20767.199999999997</v>
      </c>
      <c r="E11" s="286">
        <f>IF(C11="",0,(D11/C11)*D11)</f>
        <v>23942.519060678394</v>
      </c>
      <c r="F11" s="288">
        <f>E11*0.4</f>
        <v>9577.0076242713585</v>
      </c>
      <c r="G11" s="288">
        <f>E11*0.3</f>
        <v>7182.755718203518</v>
      </c>
      <c r="H11" s="288">
        <f>E11*0.2</f>
        <v>4788.5038121356793</v>
      </c>
      <c r="I11" s="288">
        <f>E11*0.1</f>
        <v>2394.2519060678396</v>
      </c>
      <c r="J11" s="231"/>
      <c r="K11" s="245">
        <f>+'[3]CONS. ENERO-MAYO 2019'!$B$42</f>
        <v>8653</v>
      </c>
      <c r="L11" s="280">
        <f t="shared" ref="L11:L27" si="1">E11/12</f>
        <v>1995.2099217231996</v>
      </c>
      <c r="M11" s="231"/>
      <c r="N11" s="231"/>
      <c r="O11" s="231"/>
      <c r="P11" s="231"/>
      <c r="Q11" s="231"/>
      <c r="R11" s="231"/>
      <c r="S11" s="231"/>
    </row>
    <row r="12" spans="1:19" s="1" customFormat="1" x14ac:dyDescent="0.2">
      <c r="A12" s="246" t="s">
        <v>21</v>
      </c>
      <c r="B12" s="253"/>
      <c r="C12" s="245">
        <v>48090</v>
      </c>
      <c r="D12" s="244">
        <f>(K12/5)*12</f>
        <v>48501.600000000006</v>
      </c>
      <c r="E12" s="286">
        <f>IF(C12="",0,(D12/C12)*D12)</f>
        <v>48916.722864628835</v>
      </c>
      <c r="F12" s="288">
        <f>E12*0.1</f>
        <v>4891.6722864628837</v>
      </c>
      <c r="G12" s="285">
        <f>E12*0.2</f>
        <v>9783.3445729257674</v>
      </c>
      <c r="H12" s="285">
        <f>E12*0.3</f>
        <v>14675.01685938865</v>
      </c>
      <c r="I12" s="285">
        <f>E12*0.4</f>
        <v>19566.689145851535</v>
      </c>
      <c r="J12" s="231"/>
      <c r="K12" s="285">
        <f>+'[3]CONS. ENERO-MAYO 2019'!$C$42</f>
        <v>20209</v>
      </c>
      <c r="L12" s="280">
        <f t="shared" si="1"/>
        <v>4076.3935720524028</v>
      </c>
      <c r="M12" s="231"/>
      <c r="N12" s="231"/>
      <c r="O12" s="231"/>
      <c r="P12" s="231"/>
      <c r="Q12" s="231"/>
      <c r="R12" s="231"/>
      <c r="S12" s="231"/>
    </row>
    <row r="13" spans="1:19" s="1" customFormat="1" ht="15" customHeight="1" x14ac:dyDescent="0.2">
      <c r="A13" s="252" t="s">
        <v>22</v>
      </c>
      <c r="B13" s="251" t="s">
        <v>19</v>
      </c>
      <c r="C13" s="250">
        <f>SUM(C14)</f>
        <v>49904</v>
      </c>
      <c r="D13" s="255">
        <f t="shared" ref="D13:I13" si="2">D14</f>
        <v>55010.399999999994</v>
      </c>
      <c r="E13" s="249">
        <f t="shared" si="2"/>
        <v>60639.309637704384</v>
      </c>
      <c r="F13" s="255">
        <f t="shared" si="2"/>
        <v>21223.758373196531</v>
      </c>
      <c r="G13" s="255">
        <f t="shared" si="2"/>
        <v>18191.792891311314</v>
      </c>
      <c r="H13" s="255">
        <f t="shared" si="2"/>
        <v>15159.827409426096</v>
      </c>
      <c r="I13" s="249">
        <f t="shared" si="2"/>
        <v>6063.9309637704391</v>
      </c>
      <c r="J13" s="231"/>
      <c r="K13" s="287">
        <f>K14</f>
        <v>22921</v>
      </c>
      <c r="L13" s="280">
        <f t="shared" si="1"/>
        <v>5053.2758031420317</v>
      </c>
      <c r="M13" s="231"/>
      <c r="N13" s="231"/>
      <c r="O13" s="231"/>
      <c r="P13" s="231"/>
      <c r="Q13" s="231"/>
      <c r="R13" s="231"/>
      <c r="S13" s="231"/>
    </row>
    <row r="14" spans="1:19" s="1" customFormat="1" x14ac:dyDescent="0.2">
      <c r="A14" s="246" t="s">
        <v>35</v>
      </c>
      <c r="B14" s="253"/>
      <c r="C14" s="245">
        <v>49904</v>
      </c>
      <c r="D14" s="244">
        <f>(K14/5)*12</f>
        <v>55010.399999999994</v>
      </c>
      <c r="E14" s="286">
        <f>IF(C14="",0,(D14/C14)*D14)</f>
        <v>60639.309637704384</v>
      </c>
      <c r="F14" s="288">
        <f>E14*0.35</f>
        <v>21223.758373196531</v>
      </c>
      <c r="G14" s="289">
        <f>E14*0.3</f>
        <v>18191.792891311314</v>
      </c>
      <c r="H14" s="289">
        <f>E14*0.25</f>
        <v>15159.827409426096</v>
      </c>
      <c r="I14" s="289">
        <f>E14*0.1</f>
        <v>6063.9309637704391</v>
      </c>
      <c r="J14" s="231"/>
      <c r="K14" s="289">
        <f>+'[3]CONS. ENERO-MAYO 2019'!$D$43</f>
        <v>22921</v>
      </c>
      <c r="L14" s="280">
        <f t="shared" si="1"/>
        <v>5053.2758031420317</v>
      </c>
      <c r="M14" s="231"/>
      <c r="N14" s="231"/>
      <c r="O14" s="231"/>
      <c r="P14" s="231"/>
      <c r="Q14" s="231"/>
      <c r="R14" s="231"/>
      <c r="S14" s="231"/>
    </row>
    <row r="15" spans="1:19" s="1" customFormat="1" x14ac:dyDescent="0.2">
      <c r="A15" s="252" t="s">
        <v>8</v>
      </c>
      <c r="B15" s="251" t="s">
        <v>9</v>
      </c>
      <c r="C15" s="250">
        <f t="shared" ref="C15:I15" si="3">SUM(C16:C23)</f>
        <v>8600</v>
      </c>
      <c r="D15" s="249">
        <f t="shared" si="3"/>
        <v>8318.4</v>
      </c>
      <c r="E15" s="249">
        <f t="shared" si="3"/>
        <v>8164.1871528151232</v>
      </c>
      <c r="F15" s="249">
        <f t="shared" si="3"/>
        <v>2857.4655034852931</v>
      </c>
      <c r="G15" s="249">
        <f t="shared" si="3"/>
        <v>2449.2561458445371</v>
      </c>
      <c r="H15" s="249">
        <f t="shared" si="3"/>
        <v>2041.0467882037808</v>
      </c>
      <c r="I15" s="249">
        <f t="shared" si="3"/>
        <v>816.41871528151228</v>
      </c>
      <c r="J15" s="231"/>
      <c r="K15" s="287">
        <f>SUM(K16:K23)</f>
        <v>3466</v>
      </c>
      <c r="L15" s="280">
        <f t="shared" si="1"/>
        <v>680.34892940126031</v>
      </c>
      <c r="M15" s="231"/>
      <c r="N15" s="231"/>
      <c r="O15" s="231"/>
      <c r="P15" s="231"/>
      <c r="Q15" s="231"/>
      <c r="R15" s="231"/>
      <c r="S15" s="231"/>
    </row>
    <row r="16" spans="1:19" s="1" customFormat="1" x14ac:dyDescent="0.2">
      <c r="A16" s="254" t="s">
        <v>10</v>
      </c>
      <c r="B16" s="253"/>
      <c r="C16" s="245">
        <v>0</v>
      </c>
      <c r="D16" s="244">
        <f t="shared" ref="D16:D23" si="4">(K16/5)*12</f>
        <v>0</v>
      </c>
      <c r="E16" s="286"/>
      <c r="F16" s="285"/>
      <c r="G16" s="285"/>
      <c r="H16" s="285"/>
      <c r="I16" s="285"/>
      <c r="J16" s="231"/>
      <c r="K16" s="285">
        <f>+'[3]CONS. ENERO-MAYO 2019'!$F$55</f>
        <v>0</v>
      </c>
      <c r="L16" s="280">
        <f t="shared" si="1"/>
        <v>0</v>
      </c>
      <c r="M16" s="231"/>
      <c r="N16" s="231"/>
      <c r="O16" s="231"/>
      <c r="P16" s="231"/>
      <c r="Q16" s="231"/>
      <c r="R16" s="231"/>
      <c r="S16" s="231"/>
    </row>
    <row r="17" spans="1:12" s="1" customFormat="1" x14ac:dyDescent="0.2">
      <c r="A17" s="254" t="s">
        <v>11</v>
      </c>
      <c r="B17" s="253"/>
      <c r="C17" s="245">
        <v>612</v>
      </c>
      <c r="D17" s="244">
        <f t="shared" si="4"/>
        <v>758.40000000000009</v>
      </c>
      <c r="E17" s="286">
        <f t="shared" ref="E17:E23" si="5">IF(C17="",0,(D17/C17)*D17)</f>
        <v>939.8211764705884</v>
      </c>
      <c r="F17" s="288">
        <f t="shared" ref="F17:F23" si="6">E17*0.35</f>
        <v>328.93741176470593</v>
      </c>
      <c r="G17" s="285">
        <f t="shared" ref="G17:G23" si="7">E17*0.3</f>
        <v>281.94635294117649</v>
      </c>
      <c r="H17" s="285">
        <f t="shared" ref="H17:H23" si="8">E17*0.25</f>
        <v>234.9552941176471</v>
      </c>
      <c r="I17" s="285">
        <f t="shared" ref="I17:I23" si="9">E17*0.1</f>
        <v>93.982117647058843</v>
      </c>
      <c r="J17" s="231"/>
      <c r="K17" s="285">
        <f>+'[3]CONS. ENERO-MAYO 2019'!$F$65</f>
        <v>316</v>
      </c>
      <c r="L17" s="280">
        <f t="shared" si="1"/>
        <v>78.318431372549028</v>
      </c>
    </row>
    <row r="18" spans="1:12" s="1" customFormat="1" x14ac:dyDescent="0.2">
      <c r="A18" s="254" t="s">
        <v>12</v>
      </c>
      <c r="B18" s="253"/>
      <c r="C18" s="245">
        <v>3254</v>
      </c>
      <c r="D18" s="244">
        <f t="shared" si="4"/>
        <v>3110.3999999999996</v>
      </c>
      <c r="E18" s="286">
        <f t="shared" si="5"/>
        <v>2973.1371112476945</v>
      </c>
      <c r="F18" s="288">
        <f t="shared" si="6"/>
        <v>1040.5979889366931</v>
      </c>
      <c r="G18" s="285">
        <f t="shared" si="7"/>
        <v>891.94113337430838</v>
      </c>
      <c r="H18" s="285">
        <f t="shared" si="8"/>
        <v>743.28427781192363</v>
      </c>
      <c r="I18" s="285">
        <f t="shared" si="9"/>
        <v>297.31371112476944</v>
      </c>
      <c r="J18" s="231"/>
      <c r="K18" s="285">
        <f>+'[3]CONS. ENERO-MAYO 2019'!$F$57+'[3]CONS. ENERO-MAYO 2019'!$F$58</f>
        <v>1296</v>
      </c>
      <c r="L18" s="280">
        <f t="shared" si="1"/>
        <v>247.76142593730788</v>
      </c>
    </row>
    <row r="19" spans="1:12" s="1" customFormat="1" x14ac:dyDescent="0.2">
      <c r="A19" s="254" t="s">
        <v>13</v>
      </c>
      <c r="B19" s="253"/>
      <c r="C19" s="245">
        <v>2604</v>
      </c>
      <c r="D19" s="244">
        <f t="shared" si="4"/>
        <v>2306.3999999999996</v>
      </c>
      <c r="E19" s="286">
        <f t="shared" si="5"/>
        <v>2042.811428571428</v>
      </c>
      <c r="F19" s="288">
        <f t="shared" si="6"/>
        <v>714.98399999999981</v>
      </c>
      <c r="G19" s="285">
        <f t="shared" si="7"/>
        <v>612.84342857142838</v>
      </c>
      <c r="H19" s="285">
        <f t="shared" si="8"/>
        <v>510.702857142857</v>
      </c>
      <c r="I19" s="285">
        <f t="shared" si="9"/>
        <v>204.28114285714281</v>
      </c>
      <c r="J19" s="231"/>
      <c r="K19" s="285">
        <f>+'[3]CONS. ENERO-MAYO 2019'!$F$56</f>
        <v>961</v>
      </c>
      <c r="L19" s="280">
        <f t="shared" si="1"/>
        <v>170.23428571428568</v>
      </c>
    </row>
    <row r="20" spans="1:12" s="1" customFormat="1" x14ac:dyDescent="0.2">
      <c r="A20" s="254" t="s">
        <v>14</v>
      </c>
      <c r="B20" s="253"/>
      <c r="C20" s="245">
        <v>240</v>
      </c>
      <c r="D20" s="244">
        <f t="shared" si="4"/>
        <v>180</v>
      </c>
      <c r="E20" s="286">
        <f t="shared" si="5"/>
        <v>135</v>
      </c>
      <c r="F20" s="288">
        <f t="shared" si="6"/>
        <v>47.25</v>
      </c>
      <c r="G20" s="285">
        <f t="shared" si="7"/>
        <v>40.5</v>
      </c>
      <c r="H20" s="285">
        <f t="shared" si="8"/>
        <v>33.75</v>
      </c>
      <c r="I20" s="285">
        <f t="shared" si="9"/>
        <v>13.5</v>
      </c>
      <c r="J20" s="231"/>
      <c r="K20" s="285">
        <f>+'[3]CONS. ENERO-MAYO 2019'!$F$60</f>
        <v>75</v>
      </c>
      <c r="L20" s="280">
        <f t="shared" si="1"/>
        <v>11.25</v>
      </c>
    </row>
    <row r="21" spans="1:12" s="1" customFormat="1" x14ac:dyDescent="0.2">
      <c r="A21" s="254" t="s">
        <v>15</v>
      </c>
      <c r="B21" s="253"/>
      <c r="C21" s="245">
        <v>229</v>
      </c>
      <c r="D21" s="244">
        <f t="shared" si="4"/>
        <v>249.60000000000002</v>
      </c>
      <c r="E21" s="286">
        <f t="shared" si="5"/>
        <v>272.05310043668129</v>
      </c>
      <c r="F21" s="288">
        <f t="shared" si="6"/>
        <v>95.218585152838443</v>
      </c>
      <c r="G21" s="285">
        <f t="shared" si="7"/>
        <v>81.61593013100439</v>
      </c>
      <c r="H21" s="285">
        <f t="shared" si="8"/>
        <v>68.013275109170323</v>
      </c>
      <c r="I21" s="285">
        <f t="shared" si="9"/>
        <v>27.205310043668131</v>
      </c>
      <c r="J21" s="231"/>
      <c r="K21" s="285">
        <f>+'[3]CONS. ENERO-MAYO 2019'!$F$62</f>
        <v>104</v>
      </c>
      <c r="L21" s="280">
        <f t="shared" si="1"/>
        <v>22.671091703056774</v>
      </c>
    </row>
    <row r="22" spans="1:12" s="1" customFormat="1" x14ac:dyDescent="0.2">
      <c r="A22" s="254" t="s">
        <v>16</v>
      </c>
      <c r="B22" s="253"/>
      <c r="C22" s="245">
        <v>152</v>
      </c>
      <c r="D22" s="244">
        <f t="shared" si="4"/>
        <v>88.800000000000011</v>
      </c>
      <c r="E22" s="286">
        <f t="shared" si="5"/>
        <v>51.877894736842116</v>
      </c>
      <c r="F22" s="288">
        <f t="shared" si="6"/>
        <v>18.157263157894739</v>
      </c>
      <c r="G22" s="285">
        <f t="shared" si="7"/>
        <v>15.563368421052633</v>
      </c>
      <c r="H22" s="285">
        <f t="shared" si="8"/>
        <v>12.969473684210529</v>
      </c>
      <c r="I22" s="285">
        <f t="shared" si="9"/>
        <v>5.1877894736842123</v>
      </c>
      <c r="J22" s="231"/>
      <c r="K22" s="285">
        <f>+'[3]CONS. ENERO-MAYO 2019'!$F$63</f>
        <v>37</v>
      </c>
      <c r="L22" s="280">
        <f t="shared" si="1"/>
        <v>4.323157894736843</v>
      </c>
    </row>
    <row r="23" spans="1:12" s="1" customFormat="1" x14ac:dyDescent="0.2">
      <c r="A23" s="254" t="s">
        <v>17</v>
      </c>
      <c r="B23" s="253"/>
      <c r="C23" s="245">
        <v>1509</v>
      </c>
      <c r="D23" s="244">
        <f t="shared" si="4"/>
        <v>1624.8000000000002</v>
      </c>
      <c r="E23" s="286">
        <f t="shared" si="5"/>
        <v>1749.4864413518892</v>
      </c>
      <c r="F23" s="288">
        <f t="shared" si="6"/>
        <v>612.32025447316119</v>
      </c>
      <c r="G23" s="285">
        <f t="shared" si="7"/>
        <v>524.84593240556671</v>
      </c>
      <c r="H23" s="285">
        <f t="shared" si="8"/>
        <v>437.3716103379723</v>
      </c>
      <c r="I23" s="285">
        <f t="shared" si="9"/>
        <v>174.94864413518894</v>
      </c>
      <c r="J23" s="231"/>
      <c r="K23" s="285">
        <v>677</v>
      </c>
      <c r="L23" s="280">
        <f t="shared" si="1"/>
        <v>145.7905367793241</v>
      </c>
    </row>
    <row r="24" spans="1:12" s="1" customFormat="1" x14ac:dyDescent="0.2">
      <c r="A24" s="252" t="s">
        <v>27</v>
      </c>
      <c r="B24" s="251"/>
      <c r="C24" s="250">
        <f t="shared" ref="C24:I24" si="10">SUM(C25:C26)</f>
        <v>205871</v>
      </c>
      <c r="D24" s="249">
        <f t="shared" si="10"/>
        <v>226164.00000000003</v>
      </c>
      <c r="E24" s="249">
        <f t="shared" si="10"/>
        <v>249482.84844244338</v>
      </c>
      <c r="F24" s="249">
        <f t="shared" si="10"/>
        <v>87318.996954855189</v>
      </c>
      <c r="G24" s="249">
        <f t="shared" si="10"/>
        <v>62370.712110610846</v>
      </c>
      <c r="H24" s="249">
        <f t="shared" si="10"/>
        <v>49896.569688488686</v>
      </c>
      <c r="I24" s="249">
        <f t="shared" si="10"/>
        <v>37422.427266366511</v>
      </c>
      <c r="J24" s="231"/>
      <c r="K24" s="287">
        <f>SUM(K25:K26)</f>
        <v>94235</v>
      </c>
      <c r="L24" s="280">
        <f t="shared" si="1"/>
        <v>20790.237370203617</v>
      </c>
    </row>
    <row r="25" spans="1:12" s="1" customFormat="1" x14ac:dyDescent="0.2">
      <c r="A25" s="246" t="s">
        <v>28</v>
      </c>
      <c r="B25" s="246" t="s">
        <v>31</v>
      </c>
      <c r="C25" s="245">
        <v>173778</v>
      </c>
      <c r="D25" s="244">
        <f>(K25/5)*12</f>
        <v>196178.40000000002</v>
      </c>
      <c r="E25" s="286">
        <f>IF(C25="",0,(D25/C25)*D25)</f>
        <v>221466.26515761492</v>
      </c>
      <c r="F25" s="285">
        <f>E25*0.35</f>
        <v>77513.192805165221</v>
      </c>
      <c r="G25" s="285">
        <f>E25*0.25</f>
        <v>55366.56628940373</v>
      </c>
      <c r="H25" s="285">
        <f>E25*0.2</f>
        <v>44293.253031522989</v>
      </c>
      <c r="I25" s="285">
        <f>E25*0.15</f>
        <v>33219.93977364224</v>
      </c>
      <c r="J25" s="231"/>
      <c r="K25" s="285">
        <f>+'[3]CONS. ENERO-MAYO 2019'!$I$26</f>
        <v>81741</v>
      </c>
      <c r="L25" s="280">
        <f t="shared" si="1"/>
        <v>18455.52209646791</v>
      </c>
    </row>
    <row r="26" spans="1:12" s="1" customFormat="1" x14ac:dyDescent="0.2">
      <c r="A26" s="246" t="s">
        <v>23</v>
      </c>
      <c r="B26" s="246" t="s">
        <v>24</v>
      </c>
      <c r="C26" s="245">
        <v>32093</v>
      </c>
      <c r="D26" s="244">
        <f>(K26/5)*12</f>
        <v>29985.600000000002</v>
      </c>
      <c r="E26" s="286">
        <f>IF(C26="",0,(D26/C26)*D26)</f>
        <v>28016.583284828474</v>
      </c>
      <c r="F26" s="285">
        <f>E26*0.35</f>
        <v>9805.8041496899659</v>
      </c>
      <c r="G26" s="285">
        <f>E26*0.25</f>
        <v>7004.1458212071184</v>
      </c>
      <c r="H26" s="285">
        <f>E26*0.2</f>
        <v>5603.3166569656951</v>
      </c>
      <c r="I26" s="285">
        <f>E26*0.15</f>
        <v>4202.4874927242709</v>
      </c>
      <c r="J26" s="231"/>
      <c r="K26" s="284">
        <f>+'[3]CONS. ENERO-MAYO 2019'!$J$26</f>
        <v>12494</v>
      </c>
      <c r="L26" s="280">
        <f t="shared" si="1"/>
        <v>2334.715273735706</v>
      </c>
    </row>
    <row r="27" spans="1:12" s="1" customFormat="1" x14ac:dyDescent="0.2">
      <c r="A27" s="283" t="s">
        <v>29</v>
      </c>
      <c r="B27" s="282"/>
      <c r="C27" s="282"/>
      <c r="D27" s="282"/>
      <c r="E27" s="282"/>
      <c r="F27" s="281"/>
      <c r="G27" s="281"/>
      <c r="H27" s="281"/>
      <c r="I27" s="281"/>
      <c r="J27" s="231"/>
      <c r="K27" s="231"/>
      <c r="L27" s="280">
        <f t="shared" si="1"/>
        <v>0</v>
      </c>
    </row>
    <row r="28" spans="1:12" s="1" customFormat="1" ht="51" x14ac:dyDescent="0.2">
      <c r="A28" s="279" t="s">
        <v>71</v>
      </c>
      <c r="B28" s="278" t="s">
        <v>66</v>
      </c>
      <c r="C28" s="278" t="s">
        <v>70</v>
      </c>
      <c r="D28" s="278" t="s">
        <v>72</v>
      </c>
      <c r="E28" s="278" t="s">
        <v>67</v>
      </c>
      <c r="F28" s="278" t="s">
        <v>68</v>
      </c>
      <c r="G28" s="278" t="s">
        <v>69</v>
      </c>
      <c r="H28" s="278" t="s">
        <v>90</v>
      </c>
      <c r="I28" s="278" t="s">
        <v>89</v>
      </c>
      <c r="J28" s="231"/>
      <c r="K28" s="231"/>
      <c r="L28" s="232"/>
    </row>
    <row r="29" spans="1:12" s="1" customFormat="1" x14ac:dyDescent="0.2">
      <c r="A29" s="277">
        <v>2016</v>
      </c>
      <c r="B29" s="272">
        <v>175</v>
      </c>
      <c r="C29" s="272">
        <f>11653/B29</f>
        <v>66.588571428571427</v>
      </c>
      <c r="D29" s="272">
        <f>+B29*365</f>
        <v>63875</v>
      </c>
      <c r="E29" s="274">
        <v>33359</v>
      </c>
      <c r="F29" s="273">
        <f>+E29/11653</f>
        <v>2.8626963013816185</v>
      </c>
      <c r="G29" s="271">
        <f>+E29/D29</f>
        <v>0.52225440313111549</v>
      </c>
      <c r="H29" s="272">
        <v>0.03</v>
      </c>
      <c r="I29" s="271">
        <v>0.33</v>
      </c>
      <c r="J29" s="231"/>
      <c r="K29" s="231"/>
      <c r="L29" s="232"/>
    </row>
    <row r="30" spans="1:12" s="1" customFormat="1" x14ac:dyDescent="0.2">
      <c r="A30" s="277">
        <v>2017</v>
      </c>
      <c r="B30" s="272">
        <v>175</v>
      </c>
      <c r="C30" s="272">
        <f>9918/B30</f>
        <v>56.674285714285716</v>
      </c>
      <c r="D30" s="272">
        <f>+B30*365</f>
        <v>63875</v>
      </c>
      <c r="E30" s="274">
        <v>31540</v>
      </c>
      <c r="F30" s="273">
        <f>+E30/9918</f>
        <v>3.1800766283524906</v>
      </c>
      <c r="G30" s="271">
        <f>+E30/D30</f>
        <v>0.49377690802348334</v>
      </c>
      <c r="H30" s="276">
        <f>+(0.000261917234154007)*100</f>
        <v>2.6191723415400704E-2</v>
      </c>
      <c r="I30" s="271">
        <v>0.32</v>
      </c>
      <c r="J30" s="231"/>
      <c r="K30" s="231"/>
      <c r="L30" s="232"/>
    </row>
    <row r="31" spans="1:12" s="1" customFormat="1" x14ac:dyDescent="0.2">
      <c r="A31" s="275">
        <v>2018</v>
      </c>
      <c r="B31" s="272">
        <v>175</v>
      </c>
      <c r="C31" s="272">
        <f>8600/B31</f>
        <v>49.142857142857146</v>
      </c>
      <c r="D31" s="272">
        <f>+B31*365</f>
        <v>63875</v>
      </c>
      <c r="E31" s="274">
        <v>26811</v>
      </c>
      <c r="F31" s="273">
        <f>+E31/8600</f>
        <v>3.1175581395348839</v>
      </c>
      <c r="G31" s="271">
        <f>+E31/D31</f>
        <v>0.41974168297455966</v>
      </c>
      <c r="H31" s="272">
        <f>+(0/3072)*100</f>
        <v>0</v>
      </c>
      <c r="I31" s="271">
        <v>0.38</v>
      </c>
      <c r="J31" s="231"/>
      <c r="K31" s="231"/>
      <c r="L31" s="232"/>
    </row>
    <row r="32" spans="1:12" s="231" customFormat="1" x14ac:dyDescent="0.2">
      <c r="A32" s="234"/>
      <c r="B32" s="234"/>
      <c r="C32" s="234"/>
      <c r="D32" s="234"/>
      <c r="E32" s="234"/>
      <c r="F32" s="234"/>
      <c r="G32" s="234"/>
      <c r="H32" s="234"/>
      <c r="I32" s="234"/>
      <c r="L32" s="232"/>
    </row>
    <row r="33" spans="1:12" s="231" customFormat="1" x14ac:dyDescent="0.2">
      <c r="A33" s="234"/>
      <c r="B33" s="234"/>
      <c r="C33" s="234"/>
      <c r="D33" s="234"/>
      <c r="E33" s="234"/>
      <c r="F33" s="234"/>
      <c r="G33" s="234"/>
      <c r="H33" s="234"/>
      <c r="I33" s="234"/>
      <c r="L33" s="232"/>
    </row>
    <row r="34" spans="1:12" s="231" customFormat="1" x14ac:dyDescent="0.2">
      <c r="A34" s="267"/>
      <c r="B34" s="270"/>
      <c r="C34" s="270"/>
      <c r="D34" s="270"/>
      <c r="E34" s="270"/>
      <c r="F34" s="270"/>
      <c r="G34" s="270"/>
      <c r="H34" s="270"/>
      <c r="I34" s="270"/>
      <c r="L34" s="232"/>
    </row>
    <row r="35" spans="1:12" s="231" customFormat="1" ht="15.75" x14ac:dyDescent="0.25">
      <c r="A35" s="267"/>
      <c r="B35" s="269" t="s">
        <v>76</v>
      </c>
      <c r="C35" s="269"/>
      <c r="D35" s="269"/>
      <c r="E35" s="269"/>
      <c r="F35" s="269"/>
      <c r="G35" s="234"/>
      <c r="H35" s="234"/>
      <c r="I35" s="234"/>
      <c r="L35" s="232"/>
    </row>
    <row r="36" spans="1:12" s="231" customFormat="1" ht="15" x14ac:dyDescent="0.25">
      <c r="A36" s="267"/>
      <c r="B36" s="268" t="s">
        <v>77</v>
      </c>
      <c r="C36" s="268"/>
      <c r="D36" s="268"/>
      <c r="E36" s="268"/>
      <c r="F36" s="268"/>
      <c r="G36" s="234"/>
      <c r="H36" s="234"/>
      <c r="I36" s="234"/>
      <c r="L36" s="232"/>
    </row>
    <row r="37" spans="1:12" s="231" customFormat="1" x14ac:dyDescent="0.2">
      <c r="A37" s="267"/>
      <c r="B37" s="265" t="s">
        <v>34</v>
      </c>
      <c r="C37" s="265"/>
      <c r="D37" s="265"/>
      <c r="E37" s="265"/>
      <c r="F37" s="265"/>
      <c r="G37" s="234"/>
      <c r="H37" s="234"/>
      <c r="I37" s="234"/>
      <c r="L37" s="232"/>
    </row>
    <row r="38" spans="1:12" s="231" customFormat="1" x14ac:dyDescent="0.2">
      <c r="A38" s="266"/>
      <c r="B38" s="265" t="s">
        <v>85</v>
      </c>
      <c r="C38" s="264"/>
      <c r="D38" s="263"/>
      <c r="E38" s="262"/>
      <c r="F38" s="261"/>
      <c r="G38" s="234"/>
      <c r="H38" s="234"/>
      <c r="I38" s="234"/>
      <c r="L38" s="232"/>
    </row>
    <row r="39" spans="1:12" s="231" customFormat="1" x14ac:dyDescent="0.2">
      <c r="A39" s="260" t="s">
        <v>65</v>
      </c>
      <c r="B39" s="259" t="s">
        <v>82</v>
      </c>
      <c r="C39" s="259"/>
      <c r="D39" s="259"/>
      <c r="E39" s="259"/>
      <c r="F39" s="259"/>
      <c r="G39" s="234"/>
      <c r="H39" s="234"/>
      <c r="I39" s="234"/>
      <c r="L39" s="232"/>
    </row>
    <row r="40" spans="1:12" s="231" customFormat="1" x14ac:dyDescent="0.2">
      <c r="A40" s="258" t="s">
        <v>956</v>
      </c>
      <c r="B40" s="257" t="s">
        <v>955</v>
      </c>
      <c r="C40" s="257"/>
      <c r="D40" s="257"/>
      <c r="E40" s="257"/>
      <c r="G40" s="234"/>
      <c r="H40" s="234"/>
      <c r="I40" s="234"/>
      <c r="L40" s="232"/>
    </row>
    <row r="41" spans="1:12" s="231" customFormat="1" x14ac:dyDescent="0.2">
      <c r="A41" s="341" t="s">
        <v>26</v>
      </c>
      <c r="B41" s="339" t="s">
        <v>1</v>
      </c>
      <c r="C41" s="339" t="s">
        <v>954</v>
      </c>
      <c r="D41" s="339" t="s">
        <v>953</v>
      </c>
      <c r="E41" s="339" t="s">
        <v>952</v>
      </c>
      <c r="F41" s="339" t="s">
        <v>951</v>
      </c>
      <c r="G41" s="234"/>
      <c r="H41" s="234"/>
      <c r="I41" s="234"/>
      <c r="L41" s="232"/>
    </row>
    <row r="42" spans="1:12" s="231" customFormat="1" x14ac:dyDescent="0.2">
      <c r="A42" s="342"/>
      <c r="B42" s="340"/>
      <c r="C42" s="340"/>
      <c r="D42" s="340"/>
      <c r="E42" s="340"/>
      <c r="F42" s="340"/>
      <c r="G42" s="234"/>
      <c r="H42" s="234"/>
      <c r="I42" s="234"/>
      <c r="L42" s="232"/>
    </row>
    <row r="43" spans="1:12" s="231" customFormat="1" x14ac:dyDescent="0.2">
      <c r="A43" s="252" t="s">
        <v>18</v>
      </c>
      <c r="B43" s="251" t="s">
        <v>19</v>
      </c>
      <c r="C43" s="250">
        <f>SUM(C44:C45)</f>
        <v>68613</v>
      </c>
      <c r="D43" s="249">
        <f>SUM(D44:D45)</f>
        <v>66558</v>
      </c>
      <c r="E43" s="248">
        <f>SUM(E44:E45)</f>
        <v>66103</v>
      </c>
      <c r="F43" s="256">
        <f>SUM(F44:F45)</f>
        <v>67091.333333333328</v>
      </c>
      <c r="G43" s="234"/>
      <c r="H43" s="234"/>
      <c r="I43" s="234"/>
      <c r="L43" s="232"/>
    </row>
    <row r="44" spans="1:12" s="231" customFormat="1" x14ac:dyDescent="0.2">
      <c r="A44" s="246" t="s">
        <v>20</v>
      </c>
      <c r="B44" s="253"/>
      <c r="C44" s="245">
        <f>+'[4]CONS. ENERO-DICIEMBRE 2016'!$B$42</f>
        <v>12082</v>
      </c>
      <c r="D44" s="244">
        <f>+'[5]CONS. ENERO-DICIEMBRE 2017'!$B$42</f>
        <v>12087</v>
      </c>
      <c r="E44" s="243">
        <f>+'[6]CONS. ENERO-DICIEMBRE 2018'!$B$42</f>
        <v>18013</v>
      </c>
      <c r="F44" s="242">
        <f>AVERAGE(C44:E44)</f>
        <v>14060.666666666666</v>
      </c>
      <c r="G44" s="234"/>
      <c r="H44" s="234"/>
      <c r="I44" s="234"/>
      <c r="L44" s="232"/>
    </row>
    <row r="45" spans="1:12" s="231" customFormat="1" x14ac:dyDescent="0.2">
      <c r="A45" s="246" t="s">
        <v>21</v>
      </c>
      <c r="B45" s="253"/>
      <c r="C45" s="245">
        <f>+'[4]CONS. ENERO-DICIEMBRE 2016'!$C$42</f>
        <v>56531</v>
      </c>
      <c r="D45" s="244">
        <f>+'[5]CONS. ENERO-DICIEMBRE 2017'!$C$42</f>
        <v>54471</v>
      </c>
      <c r="E45" s="243">
        <f>+'[6]CONS. ENERO-DICIEMBRE 2018'!$C$42</f>
        <v>48090</v>
      </c>
      <c r="F45" s="242">
        <f>AVERAGE(C45:E45)</f>
        <v>53030.666666666664</v>
      </c>
      <c r="G45" s="234"/>
      <c r="H45" s="234"/>
      <c r="I45" s="234"/>
      <c r="L45" s="232"/>
    </row>
    <row r="46" spans="1:12" s="231" customFormat="1" x14ac:dyDescent="0.2">
      <c r="A46" s="252" t="s">
        <v>22</v>
      </c>
      <c r="B46" s="251" t="s">
        <v>19</v>
      </c>
      <c r="C46" s="250">
        <f>SUM(C47)</f>
        <v>111371</v>
      </c>
      <c r="D46" s="255">
        <f>D47</f>
        <v>73901</v>
      </c>
      <c r="E46" s="255">
        <f>E47</f>
        <v>49904</v>
      </c>
      <c r="F46" s="247">
        <f>F47</f>
        <v>78392</v>
      </c>
      <c r="G46" s="234"/>
      <c r="H46" s="234"/>
      <c r="I46" s="234"/>
      <c r="L46" s="232"/>
    </row>
    <row r="47" spans="1:12" s="231" customFormat="1" x14ac:dyDescent="0.2">
      <c r="A47" s="246" t="s">
        <v>35</v>
      </c>
      <c r="B47" s="253"/>
      <c r="C47" s="245">
        <f>+'[4]CONS. ENERO-DICIEMBRE 2016'!$D$43</f>
        <v>111371</v>
      </c>
      <c r="D47" s="244">
        <f>+'[5]CONS. ENERO-DICIEMBRE 2017'!$D$43</f>
        <v>73901</v>
      </c>
      <c r="E47" s="243">
        <f>+'[6]CONS. ENERO-DICIEMBRE 2018'!$D$43</f>
        <v>49904</v>
      </c>
      <c r="F47" s="242">
        <f>AVERAGE(C47:E47)</f>
        <v>78392</v>
      </c>
      <c r="G47" s="234"/>
      <c r="H47" s="234"/>
      <c r="I47" s="234"/>
      <c r="L47" s="232"/>
    </row>
    <row r="48" spans="1:12" s="231" customFormat="1" x14ac:dyDescent="0.2">
      <c r="A48" s="252" t="s">
        <v>8</v>
      </c>
      <c r="B48" s="251" t="s">
        <v>9</v>
      </c>
      <c r="C48" s="250">
        <f>SUM(C49:C56)</f>
        <v>11653</v>
      </c>
      <c r="D48" s="249">
        <f>SUM(D49:D56)</f>
        <v>9918</v>
      </c>
      <c r="E48" s="248">
        <f>SUM(E49:E56)</f>
        <v>8600</v>
      </c>
      <c r="F48" s="247">
        <f>SUM(F49:F56)</f>
        <v>10057</v>
      </c>
      <c r="G48" s="234"/>
      <c r="H48" s="234"/>
      <c r="I48" s="234"/>
      <c r="L48" s="232"/>
    </row>
    <row r="49" spans="1:12" s="231" customFormat="1" x14ac:dyDescent="0.2">
      <c r="A49" s="254" t="s">
        <v>10</v>
      </c>
      <c r="B49" s="253"/>
      <c r="C49" s="245">
        <f>+'[4]CONS. ENERO-DICIEMBRE 2016'!$F$55</f>
        <v>0</v>
      </c>
      <c r="D49" s="244">
        <f>+'[5]CONS. ENERO-DICIEMBRE 2017'!$F$55</f>
        <v>0</v>
      </c>
      <c r="E49" s="243"/>
      <c r="F49" s="242">
        <f t="shared" ref="F49:F56" si="11">AVERAGE(C49:E49)</f>
        <v>0</v>
      </c>
      <c r="G49" s="234"/>
      <c r="H49" s="234"/>
      <c r="I49" s="234"/>
      <c r="L49" s="232"/>
    </row>
    <row r="50" spans="1:12" s="231" customFormat="1" x14ac:dyDescent="0.2">
      <c r="A50" s="254" t="s">
        <v>11</v>
      </c>
      <c r="B50" s="253"/>
      <c r="C50" s="245">
        <f>+'[4]CONS. ENERO-DICIEMBRE 2016'!$F$65</f>
        <v>885</v>
      </c>
      <c r="D50" s="244">
        <f>+'[5]CONS. ENERO-DICIEMBRE 2017'!$F$65</f>
        <v>714</v>
      </c>
      <c r="E50" s="243">
        <f>+'[6]CONS. ENERO-DICIEMBRE 2018'!$F$65</f>
        <v>612</v>
      </c>
      <c r="F50" s="242">
        <f t="shared" si="11"/>
        <v>737</v>
      </c>
      <c r="G50" s="234"/>
      <c r="H50" s="234"/>
      <c r="I50" s="234"/>
      <c r="L50" s="232"/>
    </row>
    <row r="51" spans="1:12" s="231" customFormat="1" x14ac:dyDescent="0.2">
      <c r="A51" s="254" t="s">
        <v>12</v>
      </c>
      <c r="B51" s="253"/>
      <c r="C51" s="245">
        <f>+'[4]CONS. ENERO-DICIEMBRE 2016'!$F$57+'[4]CONS. ENERO-DICIEMBRE 2016'!$F$58</f>
        <v>3905</v>
      </c>
      <c r="D51" s="244">
        <f>+'[5]CONS. ENERO-DICIEMBRE 2017'!$F$57+'[5]CONS. ENERO-DICIEMBRE 2017'!$F$58</f>
        <v>3932</v>
      </c>
      <c r="E51" s="243">
        <f>+'[6]CONS. ENERO-DICIEMBRE 2018'!$F$57+'[6]CONS. ENERO-DICIEMBRE 2018'!$F$58</f>
        <v>3254</v>
      </c>
      <c r="F51" s="242">
        <f t="shared" si="11"/>
        <v>3697</v>
      </c>
      <c r="G51" s="234"/>
      <c r="H51" s="234"/>
      <c r="I51" s="234"/>
      <c r="L51" s="232"/>
    </row>
    <row r="52" spans="1:12" s="231" customFormat="1" x14ac:dyDescent="0.2">
      <c r="A52" s="254" t="s">
        <v>13</v>
      </c>
      <c r="B52" s="253"/>
      <c r="C52" s="245">
        <f>+'[4]CONS. ENERO-DICIEMBRE 2016'!$F$56</f>
        <v>4065</v>
      </c>
      <c r="D52" s="244">
        <f>+'[5]CONS. ENERO-DICIEMBRE 2017'!$F$56</f>
        <v>3053</v>
      </c>
      <c r="E52" s="243">
        <f>+'[6]CONS. ENERO-DICIEMBRE 2018'!$F$56</f>
        <v>2604</v>
      </c>
      <c r="F52" s="242">
        <f t="shared" si="11"/>
        <v>3240.6666666666665</v>
      </c>
      <c r="G52" s="234"/>
      <c r="H52" s="234"/>
      <c r="I52" s="234"/>
      <c r="L52" s="232"/>
    </row>
    <row r="53" spans="1:12" s="231" customFormat="1" x14ac:dyDescent="0.2">
      <c r="A53" s="254" t="s">
        <v>14</v>
      </c>
      <c r="B53" s="253"/>
      <c r="C53" s="245">
        <f>+'[4]CONS. ENERO-DICIEMBRE 2016'!$F$60</f>
        <v>354</v>
      </c>
      <c r="D53" s="244">
        <f>+'[5]CONS. ENERO-DICIEMBRE 2017'!$F$60</f>
        <v>249</v>
      </c>
      <c r="E53" s="243">
        <f>+'[6]CONS. ENERO-DICIEMBRE 2018'!$F$60</f>
        <v>240</v>
      </c>
      <c r="F53" s="242">
        <f t="shared" si="11"/>
        <v>281</v>
      </c>
      <c r="G53" s="234"/>
      <c r="H53" s="234"/>
      <c r="I53" s="234"/>
      <c r="L53" s="232"/>
    </row>
    <row r="54" spans="1:12" s="231" customFormat="1" x14ac:dyDescent="0.2">
      <c r="A54" s="254" t="s">
        <v>15</v>
      </c>
      <c r="B54" s="253"/>
      <c r="C54" s="245">
        <f>+'[4]CONS. ENERO-DICIEMBRE 2016'!$F$62</f>
        <v>350</v>
      </c>
      <c r="D54" s="244">
        <f>+'[5]CONS. ENERO-DICIEMBRE 2017'!$F$62</f>
        <v>289</v>
      </c>
      <c r="E54" s="243">
        <f>+'[6]CONS. ENERO-DICIEMBRE 2018'!$F$62</f>
        <v>229</v>
      </c>
      <c r="F54" s="242">
        <f t="shared" si="11"/>
        <v>289.33333333333331</v>
      </c>
      <c r="G54" s="234"/>
      <c r="H54" s="234"/>
      <c r="I54" s="234"/>
      <c r="L54" s="232"/>
    </row>
    <row r="55" spans="1:12" s="231" customFormat="1" x14ac:dyDescent="0.2">
      <c r="A55" s="254" t="s">
        <v>16</v>
      </c>
      <c r="B55" s="253"/>
      <c r="C55" s="245">
        <f>+'[4]CONS. ENERO-DICIEMBRE 2016'!$F$63</f>
        <v>113</v>
      </c>
      <c r="D55" s="244">
        <f>+'[5]CONS. ENERO-DICIEMBRE 2017'!$F$63</f>
        <v>53</v>
      </c>
      <c r="E55" s="243">
        <f>+'[6]CONS. ENERO-DICIEMBRE 2018'!$F$63</f>
        <v>152</v>
      </c>
      <c r="F55" s="242">
        <f t="shared" si="11"/>
        <v>106</v>
      </c>
      <c r="G55" s="234"/>
      <c r="H55" s="234"/>
      <c r="I55" s="234"/>
      <c r="L55" s="232"/>
    </row>
    <row r="56" spans="1:12" s="231" customFormat="1" x14ac:dyDescent="0.2">
      <c r="A56" s="254" t="s">
        <v>17</v>
      </c>
      <c r="B56" s="253"/>
      <c r="C56" s="245">
        <v>1981</v>
      </c>
      <c r="D56" s="244">
        <v>1628</v>
      </c>
      <c r="E56" s="243">
        <v>1509</v>
      </c>
      <c r="F56" s="242">
        <f t="shared" si="11"/>
        <v>1706</v>
      </c>
      <c r="G56" s="234"/>
      <c r="H56" s="234"/>
      <c r="I56" s="234"/>
      <c r="L56" s="232"/>
    </row>
    <row r="57" spans="1:12" s="231" customFormat="1" x14ac:dyDescent="0.2">
      <c r="A57" s="252" t="s">
        <v>27</v>
      </c>
      <c r="B57" s="251"/>
      <c r="C57" s="250">
        <f>SUM(C58:C59)</f>
        <v>321876</v>
      </c>
      <c r="D57" s="249">
        <f>SUM(D58:D59)</f>
        <v>216891</v>
      </c>
      <c r="E57" s="248">
        <f>SUM(E58:E59)</f>
        <v>205871</v>
      </c>
      <c r="F57" s="247">
        <f>SUM(F58:F59)</f>
        <v>248212.66666666666</v>
      </c>
      <c r="G57" s="234"/>
      <c r="H57" s="234"/>
      <c r="I57" s="234"/>
      <c r="L57" s="232"/>
    </row>
    <row r="58" spans="1:12" s="231" customFormat="1" x14ac:dyDescent="0.2">
      <c r="A58" s="246" t="s">
        <v>28</v>
      </c>
      <c r="B58" s="246" t="s">
        <v>31</v>
      </c>
      <c r="C58" s="245">
        <f>+'[4]CONS. ENERO-DICIEMBRE 2016'!$I$26</f>
        <v>283490</v>
      </c>
      <c r="D58" s="244">
        <f>+'[5]CONS. ENERO-DICIEMBRE 2017'!$I$26</f>
        <v>182551</v>
      </c>
      <c r="E58" s="243">
        <f>+'[6]CONS. ENERO-DICIEMBRE 2018'!$I$26</f>
        <v>173778</v>
      </c>
      <c r="F58" s="242">
        <f>AVERAGE(C58:E58)</f>
        <v>213273</v>
      </c>
      <c r="G58" s="234"/>
      <c r="H58" s="234"/>
      <c r="I58" s="234"/>
      <c r="L58" s="232"/>
    </row>
    <row r="59" spans="1:12" s="231" customFormat="1" x14ac:dyDescent="0.2">
      <c r="A59" s="241" t="s">
        <v>23</v>
      </c>
      <c r="B59" s="241" t="s">
        <v>24</v>
      </c>
      <c r="C59" s="240">
        <f>+'[4]CONS. ENERO-DICIEMBRE 2016'!$J$26</f>
        <v>38386</v>
      </c>
      <c r="D59" s="239">
        <f>+'[5]CONS. ENERO-DICIEMBRE 2017'!$J$26</f>
        <v>34340</v>
      </c>
      <c r="E59" s="238">
        <f>+'[6]CONS. ENERO-DICIEMBRE 2018'!$J$26</f>
        <v>32093</v>
      </c>
      <c r="F59" s="237">
        <f>AVERAGE(C59:E59)</f>
        <v>34939.666666666664</v>
      </c>
      <c r="G59" s="234"/>
      <c r="H59" s="234"/>
      <c r="I59" s="234"/>
      <c r="L59" s="232"/>
    </row>
    <row r="60" spans="1:12" s="231" customFormat="1" x14ac:dyDescent="0.2">
      <c r="A60" s="234"/>
      <c r="B60" s="234"/>
      <c r="C60" s="234"/>
      <c r="D60" s="234"/>
      <c r="E60" s="234"/>
      <c r="F60" s="234"/>
      <c r="G60" s="234"/>
      <c r="H60" s="234"/>
      <c r="I60" s="234"/>
      <c r="L60" s="232"/>
    </row>
    <row r="61" spans="1:12" s="231" customFormat="1" x14ac:dyDescent="0.2">
      <c r="A61" s="234"/>
      <c r="B61" s="234"/>
      <c r="C61" s="234"/>
      <c r="D61" s="236"/>
      <c r="E61" s="236"/>
      <c r="F61" s="234"/>
      <c r="G61" s="234"/>
      <c r="H61" s="234"/>
      <c r="I61" s="234"/>
      <c r="L61" s="232"/>
    </row>
    <row r="62" spans="1:12" s="231" customFormat="1" x14ac:dyDescent="0.2">
      <c r="A62" s="234"/>
      <c r="B62" s="234"/>
      <c r="C62" s="235"/>
      <c r="D62" s="234"/>
      <c r="E62" s="234"/>
      <c r="F62" s="234"/>
      <c r="G62" s="234"/>
      <c r="H62" s="234"/>
      <c r="I62" s="234"/>
      <c r="L62" s="232"/>
    </row>
    <row r="63" spans="1:12" s="231" customFormat="1" x14ac:dyDescent="0.2">
      <c r="A63" s="234"/>
      <c r="B63" s="234"/>
      <c r="C63" s="234"/>
      <c r="D63" s="234"/>
      <c r="E63" s="234"/>
      <c r="F63" s="234"/>
      <c r="G63" s="234"/>
      <c r="H63" s="234"/>
      <c r="I63" s="234"/>
      <c r="L63" s="232"/>
    </row>
    <row r="64" spans="1:12" s="231" customFormat="1" x14ac:dyDescent="0.2">
      <c r="A64" s="234"/>
      <c r="B64" s="234"/>
      <c r="C64" s="234"/>
      <c r="D64" s="234"/>
      <c r="E64" s="234"/>
      <c r="F64" s="234"/>
      <c r="G64" s="234"/>
      <c r="H64" s="234"/>
      <c r="I64" s="234"/>
      <c r="L64" s="232"/>
    </row>
    <row r="65" spans="1:12" s="231" customFormat="1" x14ac:dyDescent="0.2">
      <c r="A65" s="234"/>
      <c r="B65" s="234"/>
      <c r="C65" s="234"/>
      <c r="D65" s="234"/>
      <c r="E65" s="234"/>
      <c r="F65" s="234"/>
      <c r="G65" s="234"/>
      <c r="H65" s="234"/>
      <c r="I65" s="234"/>
      <c r="L65" s="232"/>
    </row>
    <row r="66" spans="1:12" s="231" customFormat="1" x14ac:dyDescent="0.2">
      <c r="A66" s="234"/>
      <c r="B66" s="234"/>
      <c r="C66" s="234"/>
      <c r="D66" s="234"/>
      <c r="E66" s="234"/>
      <c r="F66" s="234"/>
      <c r="G66" s="234"/>
      <c r="H66" s="234"/>
      <c r="I66" s="234"/>
      <c r="L66" s="232"/>
    </row>
    <row r="67" spans="1:12" s="231" customFormat="1" x14ac:dyDescent="0.2">
      <c r="A67" s="234"/>
      <c r="B67" s="234"/>
      <c r="C67" s="234"/>
      <c r="D67" s="234"/>
      <c r="E67" s="234"/>
      <c r="F67" s="234"/>
      <c r="G67" s="234"/>
      <c r="H67" s="234"/>
      <c r="I67" s="234"/>
      <c r="L67" s="232"/>
    </row>
    <row r="68" spans="1:12" s="231" customFormat="1" x14ac:dyDescent="0.2">
      <c r="A68" s="234"/>
      <c r="B68" s="234"/>
      <c r="C68" s="234"/>
      <c r="D68" s="234"/>
      <c r="E68" s="234"/>
      <c r="F68" s="234"/>
      <c r="G68" s="234"/>
      <c r="H68" s="234"/>
      <c r="I68" s="234"/>
      <c r="L68" s="232"/>
    </row>
    <row r="69" spans="1:12" s="231" customFormat="1" x14ac:dyDescent="0.2">
      <c r="A69" s="234"/>
      <c r="B69" s="234"/>
      <c r="C69" s="234"/>
      <c r="D69" s="234"/>
      <c r="E69" s="234"/>
      <c r="F69" s="234"/>
      <c r="G69" s="234"/>
      <c r="H69" s="234"/>
      <c r="I69" s="234"/>
      <c r="L69" s="232"/>
    </row>
    <row r="70" spans="1:12" s="231" customFormat="1" x14ac:dyDescent="0.2">
      <c r="A70" s="234"/>
      <c r="B70" s="234"/>
      <c r="C70" s="234"/>
      <c r="D70" s="234"/>
      <c r="E70" s="234"/>
      <c r="F70" s="234"/>
      <c r="G70" s="234"/>
      <c r="H70" s="234"/>
      <c r="I70" s="234"/>
      <c r="L70" s="232"/>
    </row>
    <row r="71" spans="1:12" s="231" customFormat="1" x14ac:dyDescent="0.2">
      <c r="A71" s="234"/>
      <c r="B71" s="234"/>
      <c r="C71" s="234"/>
      <c r="D71" s="234"/>
      <c r="E71" s="234"/>
      <c r="F71" s="234"/>
      <c r="G71" s="234"/>
      <c r="H71" s="234"/>
      <c r="I71" s="234"/>
      <c r="L71" s="232"/>
    </row>
    <row r="72" spans="1:12" s="231" customFormat="1" x14ac:dyDescent="0.2">
      <c r="A72" s="234"/>
      <c r="B72" s="234"/>
      <c r="C72" s="234"/>
      <c r="D72" s="234"/>
      <c r="E72" s="234"/>
      <c r="F72" s="234"/>
      <c r="G72" s="234"/>
      <c r="H72" s="234"/>
      <c r="I72" s="234"/>
      <c r="L72" s="232"/>
    </row>
    <row r="73" spans="1:12" s="231" customFormat="1" x14ac:dyDescent="0.2">
      <c r="A73" s="234"/>
      <c r="B73" s="234"/>
      <c r="C73" s="234"/>
      <c r="D73" s="234"/>
      <c r="E73" s="234"/>
      <c r="F73" s="234"/>
      <c r="G73" s="234"/>
      <c r="H73" s="234"/>
      <c r="I73" s="234"/>
      <c r="L73" s="232"/>
    </row>
    <row r="74" spans="1:12" s="231" customFormat="1" x14ac:dyDescent="0.2">
      <c r="A74" s="234"/>
      <c r="B74" s="234"/>
      <c r="C74" s="234"/>
      <c r="D74" s="234"/>
      <c r="E74" s="234"/>
      <c r="F74" s="234"/>
      <c r="G74" s="234"/>
      <c r="H74" s="234"/>
      <c r="I74" s="234"/>
      <c r="L74" s="232"/>
    </row>
    <row r="75" spans="1:12" s="231" customFormat="1" x14ac:dyDescent="0.2">
      <c r="A75" s="234"/>
      <c r="B75" s="234"/>
      <c r="C75" s="234"/>
      <c r="D75" s="234"/>
      <c r="E75" s="234"/>
      <c r="F75" s="234"/>
      <c r="G75" s="234"/>
      <c r="H75" s="234"/>
      <c r="I75" s="234"/>
      <c r="L75" s="232"/>
    </row>
    <row r="76" spans="1:12" s="231" customFormat="1" x14ac:dyDescent="0.2">
      <c r="A76" s="234"/>
      <c r="B76" s="234"/>
      <c r="C76" s="234"/>
      <c r="D76" s="234"/>
      <c r="E76" s="234"/>
      <c r="F76" s="234"/>
      <c r="G76" s="234"/>
      <c r="H76" s="234"/>
      <c r="I76" s="234"/>
      <c r="L76" s="232"/>
    </row>
    <row r="77" spans="1:12" s="231" customFormat="1" x14ac:dyDescent="0.2">
      <c r="A77" s="234"/>
      <c r="B77" s="234"/>
      <c r="C77" s="234"/>
      <c r="D77" s="234"/>
      <c r="E77" s="234"/>
      <c r="F77" s="234"/>
      <c r="G77" s="234"/>
      <c r="H77" s="234"/>
      <c r="I77" s="234"/>
      <c r="L77" s="232"/>
    </row>
    <row r="78" spans="1:12" s="231" customFormat="1" x14ac:dyDescent="0.2">
      <c r="A78" s="234"/>
      <c r="B78" s="234"/>
      <c r="C78" s="234"/>
      <c r="D78" s="234"/>
      <c r="E78" s="234"/>
      <c r="F78" s="234"/>
      <c r="G78" s="234"/>
      <c r="H78" s="234"/>
      <c r="I78" s="234"/>
      <c r="L78" s="232"/>
    </row>
    <row r="79" spans="1:12" s="231" customFormat="1" x14ac:dyDescent="0.2">
      <c r="A79" s="234"/>
      <c r="B79" s="234"/>
      <c r="C79" s="234"/>
      <c r="D79" s="234"/>
      <c r="E79" s="234"/>
      <c r="F79" s="234"/>
      <c r="G79" s="234"/>
      <c r="H79" s="234"/>
      <c r="I79" s="234"/>
      <c r="L79" s="232"/>
    </row>
    <row r="80" spans="1:12" s="231" customFormat="1" x14ac:dyDescent="0.2">
      <c r="A80" s="234"/>
      <c r="B80" s="234"/>
      <c r="C80" s="234"/>
      <c r="D80" s="234"/>
      <c r="E80" s="234"/>
      <c r="F80" s="234"/>
      <c r="G80" s="234"/>
      <c r="H80" s="234"/>
      <c r="I80" s="234"/>
      <c r="L80" s="232"/>
    </row>
    <row r="81" spans="1:12" s="231" customFormat="1" x14ac:dyDescent="0.2">
      <c r="A81" s="234"/>
      <c r="B81" s="234"/>
      <c r="C81" s="234"/>
      <c r="D81" s="234"/>
      <c r="E81" s="234"/>
      <c r="F81" s="234"/>
      <c r="G81" s="234"/>
      <c r="H81" s="234"/>
      <c r="I81" s="234"/>
      <c r="L81" s="232"/>
    </row>
    <row r="82" spans="1:12" s="231" customFormat="1" x14ac:dyDescent="0.2">
      <c r="A82" s="234"/>
      <c r="B82" s="234"/>
      <c r="C82" s="234"/>
      <c r="D82" s="234"/>
      <c r="E82" s="234"/>
      <c r="F82" s="234"/>
      <c r="G82" s="234"/>
      <c r="H82" s="234"/>
      <c r="I82" s="234"/>
      <c r="L82" s="232"/>
    </row>
    <row r="83" spans="1:12" s="231" customFormat="1" x14ac:dyDescent="0.2">
      <c r="A83" s="234"/>
      <c r="B83" s="234"/>
      <c r="C83" s="234"/>
      <c r="D83" s="234"/>
      <c r="E83" s="234"/>
      <c r="F83" s="234"/>
      <c r="G83" s="234"/>
      <c r="H83" s="234"/>
      <c r="I83" s="234"/>
      <c r="L83" s="232"/>
    </row>
    <row r="84" spans="1:12" s="231" customFormat="1" x14ac:dyDescent="0.2">
      <c r="A84" s="234"/>
      <c r="B84" s="234"/>
      <c r="C84" s="234"/>
      <c r="D84" s="234"/>
      <c r="E84" s="234"/>
      <c r="F84" s="234"/>
      <c r="G84" s="234"/>
      <c r="H84" s="234"/>
      <c r="I84" s="234"/>
      <c r="L84" s="232"/>
    </row>
    <row r="85" spans="1:12" s="231" customFormat="1" x14ac:dyDescent="0.2">
      <c r="A85" s="234"/>
      <c r="B85" s="234"/>
      <c r="C85" s="234"/>
      <c r="D85" s="234"/>
      <c r="E85" s="234"/>
      <c r="F85" s="234"/>
      <c r="G85" s="234"/>
      <c r="H85" s="234"/>
      <c r="I85" s="234"/>
      <c r="L85" s="232"/>
    </row>
    <row r="86" spans="1:12" s="231" customFormat="1" x14ac:dyDescent="0.2">
      <c r="A86" s="234"/>
      <c r="B86" s="234"/>
      <c r="C86" s="234"/>
      <c r="D86" s="234"/>
      <c r="E86" s="234"/>
      <c r="F86" s="234"/>
      <c r="G86" s="234"/>
      <c r="H86" s="234"/>
      <c r="I86" s="234"/>
      <c r="L86" s="232"/>
    </row>
    <row r="87" spans="1:12" s="231" customFormat="1" x14ac:dyDescent="0.2">
      <c r="A87" s="234"/>
      <c r="B87" s="234"/>
      <c r="C87" s="234"/>
      <c r="D87" s="234"/>
      <c r="E87" s="234"/>
      <c r="F87" s="234"/>
      <c r="G87" s="234"/>
      <c r="H87" s="234"/>
      <c r="I87" s="234"/>
      <c r="L87" s="232"/>
    </row>
    <row r="88" spans="1:12" s="231" customFormat="1" x14ac:dyDescent="0.2">
      <c r="A88" s="234"/>
      <c r="B88" s="234"/>
      <c r="C88" s="234"/>
      <c r="D88" s="234"/>
      <c r="E88" s="234"/>
      <c r="F88" s="234"/>
      <c r="G88" s="234"/>
      <c r="H88" s="234"/>
      <c r="I88" s="234"/>
      <c r="L88" s="232"/>
    </row>
    <row r="89" spans="1:12" s="231" customFormat="1" x14ac:dyDescent="0.2">
      <c r="A89" s="234"/>
      <c r="B89" s="234"/>
      <c r="C89" s="234"/>
      <c r="D89" s="234"/>
      <c r="E89" s="234"/>
      <c r="F89" s="234"/>
      <c r="G89" s="234"/>
      <c r="H89" s="234"/>
      <c r="I89" s="234"/>
      <c r="L89" s="232"/>
    </row>
    <row r="90" spans="1:12" s="231" customFormat="1" x14ac:dyDescent="0.2">
      <c r="A90" s="234"/>
      <c r="B90" s="234"/>
      <c r="C90" s="234"/>
      <c r="D90" s="234"/>
      <c r="E90" s="234"/>
      <c r="F90" s="234"/>
      <c r="G90" s="234"/>
      <c r="H90" s="234"/>
      <c r="I90" s="234"/>
      <c r="L90" s="232"/>
    </row>
    <row r="91" spans="1:12" s="231" customFormat="1" x14ac:dyDescent="0.2">
      <c r="A91" s="234"/>
      <c r="B91" s="234"/>
      <c r="C91" s="234"/>
      <c r="D91" s="234"/>
      <c r="E91" s="234"/>
      <c r="F91" s="234"/>
      <c r="G91" s="234"/>
      <c r="H91" s="234"/>
      <c r="I91" s="234"/>
      <c r="L91" s="232"/>
    </row>
    <row r="92" spans="1:12" s="231" customFormat="1" x14ac:dyDescent="0.2">
      <c r="A92" s="234"/>
      <c r="B92" s="234"/>
      <c r="C92" s="234"/>
      <c r="D92" s="234"/>
      <c r="E92" s="234"/>
      <c r="F92" s="234"/>
      <c r="G92" s="234"/>
      <c r="H92" s="234"/>
      <c r="I92" s="234"/>
      <c r="L92" s="232"/>
    </row>
    <row r="93" spans="1:12" s="231" customFormat="1" x14ac:dyDescent="0.2">
      <c r="A93" s="234"/>
      <c r="B93" s="234"/>
      <c r="C93" s="234"/>
      <c r="D93" s="234"/>
      <c r="E93" s="234"/>
      <c r="F93" s="234"/>
      <c r="G93" s="234"/>
      <c r="H93" s="234"/>
      <c r="I93" s="234"/>
      <c r="L93" s="232"/>
    </row>
    <row r="94" spans="1:12" s="231" customFormat="1" x14ac:dyDescent="0.2">
      <c r="A94" s="234"/>
      <c r="B94" s="234"/>
      <c r="C94" s="234"/>
      <c r="D94" s="234"/>
      <c r="E94" s="234"/>
      <c r="F94" s="234"/>
      <c r="G94" s="234"/>
      <c r="H94" s="234"/>
      <c r="I94" s="234"/>
      <c r="L94" s="232"/>
    </row>
    <row r="95" spans="1:12" s="231" customFormat="1" x14ac:dyDescent="0.2">
      <c r="A95" s="234"/>
      <c r="B95" s="234"/>
      <c r="C95" s="234"/>
      <c r="D95" s="234"/>
      <c r="E95" s="234"/>
      <c r="F95" s="234"/>
      <c r="G95" s="234"/>
      <c r="H95" s="234"/>
      <c r="I95" s="234"/>
      <c r="L95" s="232"/>
    </row>
    <row r="96" spans="1:12" s="231" customFormat="1" x14ac:dyDescent="0.2">
      <c r="A96" s="234"/>
      <c r="B96" s="234"/>
      <c r="C96" s="234"/>
      <c r="D96" s="234"/>
      <c r="E96" s="234"/>
      <c r="F96" s="234"/>
      <c r="G96" s="234"/>
      <c r="H96" s="234"/>
      <c r="I96" s="234"/>
      <c r="L96" s="232"/>
    </row>
    <row r="97" spans="1:12" s="231" customFormat="1" x14ac:dyDescent="0.2">
      <c r="A97" s="234"/>
      <c r="B97" s="234"/>
      <c r="C97" s="234"/>
      <c r="D97" s="234"/>
      <c r="E97" s="234"/>
      <c r="F97" s="234"/>
      <c r="G97" s="234"/>
      <c r="H97" s="234"/>
      <c r="I97" s="234"/>
      <c r="L97" s="232"/>
    </row>
    <row r="98" spans="1:12" s="231" customFormat="1" x14ac:dyDescent="0.2">
      <c r="A98" s="234"/>
      <c r="B98" s="234"/>
      <c r="C98" s="234"/>
      <c r="D98" s="234"/>
      <c r="E98" s="234"/>
      <c r="F98" s="234"/>
      <c r="G98" s="234"/>
      <c r="H98" s="234"/>
      <c r="I98" s="234"/>
      <c r="L98" s="232"/>
    </row>
    <row r="99" spans="1:12" s="231" customFormat="1" x14ac:dyDescent="0.2">
      <c r="A99" s="234"/>
      <c r="B99" s="234"/>
      <c r="C99" s="234"/>
      <c r="D99" s="234"/>
      <c r="E99" s="234"/>
      <c r="F99" s="234"/>
      <c r="G99" s="234"/>
      <c r="H99" s="234"/>
      <c r="I99" s="234"/>
      <c r="L99" s="232"/>
    </row>
    <row r="100" spans="1:12" s="231" customFormat="1" x14ac:dyDescent="0.2">
      <c r="A100" s="234"/>
      <c r="B100" s="234"/>
      <c r="C100" s="234"/>
      <c r="D100" s="234"/>
      <c r="E100" s="234"/>
      <c r="F100" s="234"/>
      <c r="G100" s="234"/>
      <c r="H100" s="234"/>
      <c r="I100" s="234"/>
      <c r="L100" s="232"/>
    </row>
    <row r="101" spans="1:12" s="231" customFormat="1" x14ac:dyDescent="0.2">
      <c r="A101" s="234"/>
      <c r="B101" s="234"/>
      <c r="C101" s="234"/>
      <c r="D101" s="234"/>
      <c r="E101" s="234"/>
      <c r="F101" s="234"/>
      <c r="G101" s="234"/>
      <c r="H101" s="234"/>
      <c r="I101" s="234"/>
      <c r="L101" s="232"/>
    </row>
    <row r="102" spans="1:12" s="231" customFormat="1" x14ac:dyDescent="0.2">
      <c r="A102" s="234"/>
      <c r="B102" s="234"/>
      <c r="C102" s="234"/>
      <c r="D102" s="234"/>
      <c r="E102" s="234"/>
      <c r="F102" s="234"/>
      <c r="G102" s="234"/>
      <c r="H102" s="234"/>
      <c r="I102" s="234"/>
      <c r="L102" s="232"/>
    </row>
    <row r="103" spans="1:12" s="231" customFormat="1" x14ac:dyDescent="0.2">
      <c r="A103" s="234"/>
      <c r="B103" s="234"/>
      <c r="C103" s="234"/>
      <c r="D103" s="234"/>
      <c r="E103" s="234"/>
      <c r="F103" s="234"/>
      <c r="G103" s="234"/>
      <c r="H103" s="234"/>
      <c r="I103" s="234"/>
      <c r="L103" s="232"/>
    </row>
    <row r="104" spans="1:12" s="231" customFormat="1" x14ac:dyDescent="0.2">
      <c r="A104" s="234"/>
      <c r="B104" s="234"/>
      <c r="C104" s="234"/>
      <c r="D104" s="234"/>
      <c r="E104" s="234"/>
      <c r="F104" s="234"/>
      <c r="G104" s="234"/>
      <c r="H104" s="234"/>
      <c r="I104" s="234"/>
      <c r="L104" s="232"/>
    </row>
    <row r="105" spans="1:12" s="231" customFormat="1" x14ac:dyDescent="0.2">
      <c r="A105" s="234"/>
      <c r="B105" s="234"/>
      <c r="C105" s="234"/>
      <c r="D105" s="234"/>
      <c r="E105" s="234"/>
      <c r="F105" s="234"/>
      <c r="G105" s="234"/>
      <c r="H105" s="234"/>
      <c r="I105" s="234"/>
      <c r="L105" s="232"/>
    </row>
    <row r="106" spans="1:12" s="231" customFormat="1" x14ac:dyDescent="0.2">
      <c r="A106" s="234"/>
      <c r="B106" s="234"/>
      <c r="C106" s="234"/>
      <c r="D106" s="234"/>
      <c r="E106" s="234"/>
      <c r="F106" s="234"/>
      <c r="G106" s="234"/>
      <c r="H106" s="234"/>
      <c r="I106" s="234"/>
      <c r="L106" s="232"/>
    </row>
    <row r="107" spans="1:12" s="231" customFormat="1" x14ac:dyDescent="0.2">
      <c r="A107" s="234"/>
      <c r="B107" s="234"/>
      <c r="C107" s="234"/>
      <c r="D107" s="234"/>
      <c r="E107" s="234"/>
      <c r="F107" s="234"/>
      <c r="G107" s="234"/>
      <c r="H107" s="234"/>
      <c r="I107" s="234"/>
      <c r="L107" s="232"/>
    </row>
    <row r="108" spans="1:12" s="231" customFormat="1" x14ac:dyDescent="0.2">
      <c r="A108" s="234"/>
      <c r="B108" s="234"/>
      <c r="C108" s="234"/>
      <c r="D108" s="234"/>
      <c r="E108" s="234"/>
      <c r="F108" s="234"/>
      <c r="G108" s="234"/>
      <c r="H108" s="234"/>
      <c r="I108" s="234"/>
      <c r="L108" s="232"/>
    </row>
    <row r="109" spans="1:12" s="231" customFormat="1" x14ac:dyDescent="0.2">
      <c r="A109" s="234"/>
      <c r="B109" s="234"/>
      <c r="C109" s="234"/>
      <c r="D109" s="234"/>
      <c r="E109" s="234"/>
      <c r="F109" s="234"/>
      <c r="G109" s="234"/>
      <c r="H109" s="234"/>
      <c r="I109" s="234"/>
      <c r="L109" s="232"/>
    </row>
    <row r="110" spans="1:12" s="231" customFormat="1" x14ac:dyDescent="0.2">
      <c r="A110" s="234"/>
      <c r="B110" s="234"/>
      <c r="C110" s="234"/>
      <c r="D110" s="234"/>
      <c r="E110" s="234"/>
      <c r="F110" s="234"/>
      <c r="G110" s="234"/>
      <c r="H110" s="234"/>
      <c r="I110" s="234"/>
      <c r="L110" s="232"/>
    </row>
    <row r="111" spans="1:12" s="231" customFormat="1" x14ac:dyDescent="0.2">
      <c r="A111" s="234"/>
      <c r="B111" s="234"/>
      <c r="C111" s="234"/>
      <c r="D111" s="234"/>
      <c r="E111" s="234"/>
      <c r="F111" s="234"/>
      <c r="G111" s="234"/>
      <c r="H111" s="234"/>
      <c r="I111" s="234"/>
      <c r="L111" s="232"/>
    </row>
    <row r="112" spans="1:12" s="231" customFormat="1" x14ac:dyDescent="0.2">
      <c r="A112" s="234"/>
      <c r="B112" s="234"/>
      <c r="C112" s="234"/>
      <c r="D112" s="234"/>
      <c r="E112" s="234"/>
      <c r="F112" s="234"/>
      <c r="G112" s="234"/>
      <c r="H112" s="234"/>
      <c r="I112" s="234"/>
      <c r="L112" s="232"/>
    </row>
    <row r="113" spans="1:12" s="231" customFormat="1" x14ac:dyDescent="0.2">
      <c r="A113" s="234"/>
      <c r="B113" s="234"/>
      <c r="C113" s="234"/>
      <c r="D113" s="234"/>
      <c r="E113" s="234"/>
      <c r="F113" s="234"/>
      <c r="G113" s="234"/>
      <c r="H113" s="234"/>
      <c r="I113" s="234"/>
      <c r="L113" s="232"/>
    </row>
    <row r="114" spans="1:12" s="231" customFormat="1" x14ac:dyDescent="0.2">
      <c r="A114" s="234"/>
      <c r="B114" s="234"/>
      <c r="C114" s="234"/>
      <c r="D114" s="234"/>
      <c r="E114" s="234"/>
      <c r="F114" s="234"/>
      <c r="G114" s="234"/>
      <c r="H114" s="234"/>
      <c r="I114" s="234"/>
      <c r="L114" s="232"/>
    </row>
    <row r="115" spans="1:12" s="231" customFormat="1" x14ac:dyDescent="0.2">
      <c r="A115" s="234"/>
      <c r="B115" s="234"/>
      <c r="C115" s="234"/>
      <c r="D115" s="234"/>
      <c r="E115" s="234"/>
      <c r="F115" s="234"/>
      <c r="G115" s="234"/>
      <c r="H115" s="234"/>
      <c r="I115" s="234"/>
      <c r="L115" s="232"/>
    </row>
    <row r="116" spans="1:12" s="231" customFormat="1" x14ac:dyDescent="0.2">
      <c r="A116" s="234"/>
      <c r="B116" s="234"/>
      <c r="C116" s="234"/>
      <c r="D116" s="234"/>
      <c r="E116" s="234"/>
      <c r="F116" s="234"/>
      <c r="G116" s="234"/>
      <c r="H116" s="234"/>
      <c r="I116" s="234"/>
      <c r="L116" s="232"/>
    </row>
    <row r="117" spans="1:12" s="231" customFormat="1" x14ac:dyDescent="0.2">
      <c r="A117" s="234"/>
      <c r="B117" s="234"/>
      <c r="C117" s="234"/>
      <c r="D117" s="234"/>
      <c r="E117" s="234"/>
      <c r="F117" s="234"/>
      <c r="G117" s="234"/>
      <c r="H117" s="234"/>
      <c r="I117" s="234"/>
      <c r="L117" s="232"/>
    </row>
    <row r="118" spans="1:12" s="231" customFormat="1" x14ac:dyDescent="0.2">
      <c r="A118" s="234"/>
      <c r="B118" s="234"/>
      <c r="C118" s="234"/>
      <c r="D118" s="234"/>
      <c r="E118" s="234"/>
      <c r="F118" s="234"/>
      <c r="G118" s="234"/>
      <c r="H118" s="234"/>
      <c r="I118" s="234"/>
      <c r="L118" s="232"/>
    </row>
    <row r="119" spans="1:12" s="231" customFormat="1" x14ac:dyDescent="0.2">
      <c r="A119" s="234"/>
      <c r="B119" s="234"/>
      <c r="C119" s="234"/>
      <c r="D119" s="234"/>
      <c r="E119" s="234"/>
      <c r="F119" s="234"/>
      <c r="G119" s="234"/>
      <c r="H119" s="234"/>
      <c r="I119" s="234"/>
      <c r="L119" s="232"/>
    </row>
    <row r="120" spans="1:12" s="231" customFormat="1" x14ac:dyDescent="0.2">
      <c r="A120" s="234"/>
      <c r="B120" s="234"/>
      <c r="C120" s="234"/>
      <c r="D120" s="234"/>
      <c r="E120" s="234"/>
      <c r="F120" s="234"/>
      <c r="G120" s="234"/>
      <c r="H120" s="234"/>
      <c r="I120" s="234"/>
      <c r="L120" s="232"/>
    </row>
    <row r="121" spans="1:12" s="231" customFormat="1" x14ac:dyDescent="0.2">
      <c r="A121" s="234"/>
      <c r="B121" s="234"/>
      <c r="C121" s="234"/>
      <c r="D121" s="234"/>
      <c r="E121" s="234"/>
      <c r="F121" s="234"/>
      <c r="G121" s="234"/>
      <c r="H121" s="234"/>
      <c r="I121" s="234"/>
      <c r="L121" s="232"/>
    </row>
    <row r="122" spans="1:12" s="231" customFormat="1" x14ac:dyDescent="0.2">
      <c r="A122" s="234"/>
      <c r="B122" s="234"/>
      <c r="C122" s="234"/>
      <c r="D122" s="234"/>
      <c r="E122" s="234"/>
      <c r="F122" s="234"/>
      <c r="G122" s="234"/>
      <c r="H122" s="234"/>
      <c r="I122" s="234"/>
      <c r="L122" s="232"/>
    </row>
    <row r="123" spans="1:12" s="231" customFormat="1" x14ac:dyDescent="0.2">
      <c r="A123" s="234"/>
      <c r="B123" s="234"/>
      <c r="C123" s="234"/>
      <c r="D123" s="234"/>
      <c r="E123" s="234"/>
      <c r="F123" s="234"/>
      <c r="G123" s="234"/>
      <c r="H123" s="234"/>
      <c r="I123" s="234"/>
      <c r="L123" s="232"/>
    </row>
    <row r="124" spans="1:12" s="231" customFormat="1" x14ac:dyDescent="0.2">
      <c r="A124" s="234"/>
      <c r="B124" s="234"/>
      <c r="C124" s="234"/>
      <c r="D124" s="234"/>
      <c r="E124" s="234"/>
      <c r="F124" s="234"/>
      <c r="G124" s="234"/>
      <c r="H124" s="234"/>
      <c r="I124" s="234"/>
      <c r="L124" s="232"/>
    </row>
    <row r="125" spans="1:12" s="231" customFormat="1" x14ac:dyDescent="0.2">
      <c r="A125" s="234"/>
      <c r="B125" s="234"/>
      <c r="C125" s="234"/>
      <c r="D125" s="234"/>
      <c r="E125" s="234"/>
      <c r="F125" s="234"/>
      <c r="G125" s="234"/>
      <c r="H125" s="234"/>
      <c r="I125" s="234"/>
      <c r="L125" s="232"/>
    </row>
    <row r="126" spans="1:12" s="231" customFormat="1" x14ac:dyDescent="0.2">
      <c r="A126" s="234"/>
      <c r="B126" s="234"/>
      <c r="C126" s="234"/>
      <c r="D126" s="234"/>
      <c r="E126" s="234"/>
      <c r="F126" s="234"/>
      <c r="G126" s="234"/>
      <c r="H126" s="234"/>
      <c r="I126" s="234"/>
      <c r="L126" s="232"/>
    </row>
    <row r="127" spans="1:12" s="231" customFormat="1" x14ac:dyDescent="0.2">
      <c r="A127" s="234"/>
      <c r="B127" s="234"/>
      <c r="C127" s="234"/>
      <c r="D127" s="234"/>
      <c r="E127" s="234"/>
      <c r="F127" s="234"/>
      <c r="G127" s="234"/>
      <c r="H127" s="234"/>
      <c r="I127" s="234"/>
      <c r="L127" s="232"/>
    </row>
    <row r="128" spans="1:12" s="231" customFormat="1" x14ac:dyDescent="0.2">
      <c r="A128" s="234"/>
      <c r="B128" s="234"/>
      <c r="C128" s="234"/>
      <c r="D128" s="234"/>
      <c r="E128" s="234"/>
      <c r="F128" s="234"/>
      <c r="G128" s="234"/>
      <c r="H128" s="234"/>
      <c r="I128" s="234"/>
      <c r="L128" s="232"/>
    </row>
    <row r="129" spans="1:12" s="231" customFormat="1" x14ac:dyDescent="0.2">
      <c r="A129" s="234"/>
      <c r="B129" s="234"/>
      <c r="C129" s="234"/>
      <c r="D129" s="234"/>
      <c r="E129" s="234"/>
      <c r="F129" s="234"/>
      <c r="G129" s="234"/>
      <c r="H129" s="234"/>
      <c r="I129" s="234"/>
      <c r="L129" s="232"/>
    </row>
    <row r="130" spans="1:12" s="231" customFormat="1" x14ac:dyDescent="0.2">
      <c r="A130" s="234"/>
      <c r="B130" s="234"/>
      <c r="C130" s="234"/>
      <c r="D130" s="234"/>
      <c r="E130" s="234"/>
      <c r="F130" s="234"/>
      <c r="G130" s="234"/>
      <c r="H130" s="234"/>
      <c r="I130" s="234"/>
      <c r="L130" s="232"/>
    </row>
    <row r="131" spans="1:12" s="231" customFormat="1" x14ac:dyDescent="0.2">
      <c r="A131" s="234"/>
      <c r="B131" s="234"/>
      <c r="C131" s="234"/>
      <c r="D131" s="234"/>
      <c r="E131" s="234"/>
      <c r="F131" s="234"/>
      <c r="G131" s="234"/>
      <c r="H131" s="234"/>
      <c r="I131" s="234"/>
      <c r="L131" s="232"/>
    </row>
    <row r="132" spans="1:12" s="231" customFormat="1" x14ac:dyDescent="0.2">
      <c r="A132" s="234"/>
      <c r="B132" s="234"/>
      <c r="C132" s="234"/>
      <c r="D132" s="234"/>
      <c r="E132" s="234"/>
      <c r="F132" s="234"/>
      <c r="G132" s="234"/>
      <c r="H132" s="234"/>
      <c r="I132" s="234"/>
      <c r="L132" s="232"/>
    </row>
    <row r="133" spans="1:12" s="231" customFormat="1" x14ac:dyDescent="0.2">
      <c r="A133" s="234"/>
      <c r="B133" s="234"/>
      <c r="C133" s="234"/>
      <c r="D133" s="234"/>
      <c r="E133" s="234"/>
      <c r="F133" s="234"/>
      <c r="G133" s="234"/>
      <c r="H133" s="234"/>
      <c r="I133" s="234"/>
      <c r="L133" s="232"/>
    </row>
    <row r="134" spans="1:12" s="231" customFormat="1" x14ac:dyDescent="0.2">
      <c r="A134" s="234"/>
      <c r="B134" s="234"/>
      <c r="C134" s="234"/>
      <c r="D134" s="234"/>
      <c r="E134" s="234"/>
      <c r="F134" s="234"/>
      <c r="G134" s="234"/>
      <c r="H134" s="234"/>
      <c r="I134" s="234"/>
      <c r="L134" s="232"/>
    </row>
    <row r="135" spans="1:12" s="231" customFormat="1" x14ac:dyDescent="0.2">
      <c r="A135" s="234"/>
      <c r="B135" s="234"/>
      <c r="C135" s="234"/>
      <c r="D135" s="234"/>
      <c r="E135" s="234"/>
      <c r="F135" s="234"/>
      <c r="G135" s="234"/>
      <c r="H135" s="234"/>
      <c r="I135" s="234"/>
      <c r="L135" s="232"/>
    </row>
    <row r="136" spans="1:12" s="231" customFormat="1" x14ac:dyDescent="0.2">
      <c r="A136" s="234"/>
      <c r="B136" s="234"/>
      <c r="C136" s="234"/>
      <c r="D136" s="234"/>
      <c r="E136" s="234"/>
      <c r="F136" s="234"/>
      <c r="G136" s="234"/>
      <c r="H136" s="234"/>
      <c r="I136" s="234"/>
      <c r="L136" s="232"/>
    </row>
    <row r="137" spans="1:12" s="231" customFormat="1" x14ac:dyDescent="0.2">
      <c r="A137" s="234"/>
      <c r="B137" s="234"/>
      <c r="C137" s="234"/>
      <c r="D137" s="234"/>
      <c r="E137" s="234"/>
      <c r="F137" s="234"/>
      <c r="G137" s="234"/>
      <c r="H137" s="234"/>
      <c r="I137" s="234"/>
      <c r="L137" s="232"/>
    </row>
    <row r="138" spans="1:12" s="231" customFormat="1" x14ac:dyDescent="0.2">
      <c r="A138" s="234"/>
      <c r="B138" s="234"/>
      <c r="C138" s="234"/>
      <c r="D138" s="234"/>
      <c r="E138" s="234"/>
      <c r="F138" s="234"/>
      <c r="G138" s="234"/>
      <c r="H138" s="234"/>
      <c r="I138" s="234"/>
      <c r="L138" s="232"/>
    </row>
    <row r="139" spans="1:12" s="231" customFormat="1" x14ac:dyDescent="0.2">
      <c r="A139" s="234"/>
      <c r="B139" s="234"/>
      <c r="C139" s="234"/>
      <c r="D139" s="234"/>
      <c r="E139" s="234"/>
      <c r="F139" s="234"/>
      <c r="G139" s="234"/>
      <c r="H139" s="234"/>
      <c r="I139" s="234"/>
      <c r="L139" s="232"/>
    </row>
    <row r="140" spans="1:12" s="231" customFormat="1" x14ac:dyDescent="0.2">
      <c r="A140" s="234"/>
      <c r="B140" s="234"/>
      <c r="C140" s="234"/>
      <c r="D140" s="234"/>
      <c r="E140" s="234"/>
      <c r="F140" s="234"/>
      <c r="G140" s="234"/>
      <c r="H140" s="234"/>
      <c r="I140" s="234"/>
      <c r="L140" s="232"/>
    </row>
    <row r="141" spans="1:12" s="231" customFormat="1" x14ac:dyDescent="0.2">
      <c r="A141" s="234"/>
      <c r="B141" s="234"/>
      <c r="C141" s="234"/>
      <c r="D141" s="234"/>
      <c r="E141" s="234"/>
      <c r="F141" s="234"/>
      <c r="G141" s="234"/>
      <c r="H141" s="234"/>
      <c r="I141" s="234"/>
      <c r="L141" s="232"/>
    </row>
    <row r="142" spans="1:12" s="231" customFormat="1" x14ac:dyDescent="0.2">
      <c r="A142" s="234"/>
      <c r="B142" s="234"/>
      <c r="C142" s="234"/>
      <c r="D142" s="234"/>
      <c r="E142" s="234"/>
      <c r="F142" s="234"/>
      <c r="G142" s="234"/>
      <c r="H142" s="234"/>
      <c r="I142" s="234"/>
      <c r="L142" s="232"/>
    </row>
    <row r="143" spans="1:12" s="231" customFormat="1" x14ac:dyDescent="0.2">
      <c r="A143" s="234"/>
      <c r="B143" s="234"/>
      <c r="C143" s="234"/>
      <c r="D143" s="234"/>
      <c r="E143" s="234"/>
      <c r="F143" s="234"/>
      <c r="G143" s="234"/>
      <c r="H143" s="234"/>
      <c r="I143" s="234"/>
      <c r="L143" s="232"/>
    </row>
    <row r="144" spans="1:12" s="231" customFormat="1" x14ac:dyDescent="0.2">
      <c r="A144" s="234"/>
      <c r="B144" s="234"/>
      <c r="C144" s="234"/>
      <c r="D144" s="234"/>
      <c r="E144" s="234"/>
      <c r="F144" s="234"/>
      <c r="G144" s="234"/>
      <c r="H144" s="234"/>
      <c r="I144" s="234"/>
      <c r="L144" s="232"/>
    </row>
    <row r="145" spans="1:12" s="231" customFormat="1" x14ac:dyDescent="0.2">
      <c r="A145" s="234"/>
      <c r="B145" s="234"/>
      <c r="C145" s="234"/>
      <c r="D145" s="234"/>
      <c r="E145" s="234"/>
      <c r="F145" s="234"/>
      <c r="G145" s="234"/>
      <c r="H145" s="234"/>
      <c r="I145" s="234"/>
      <c r="L145" s="232"/>
    </row>
    <row r="146" spans="1:12" s="231" customFormat="1" x14ac:dyDescent="0.2">
      <c r="A146" s="234"/>
      <c r="B146" s="234"/>
      <c r="C146" s="234"/>
      <c r="D146" s="234"/>
      <c r="E146" s="234"/>
      <c r="F146" s="234"/>
      <c r="G146" s="234"/>
      <c r="H146" s="234"/>
      <c r="I146" s="234"/>
      <c r="L146" s="232"/>
    </row>
    <row r="147" spans="1:12" s="231" customFormat="1" x14ac:dyDescent="0.2">
      <c r="A147" s="234"/>
      <c r="B147" s="234"/>
      <c r="C147" s="234"/>
      <c r="D147" s="234"/>
      <c r="E147" s="234"/>
      <c r="F147" s="234"/>
      <c r="G147" s="234"/>
      <c r="H147" s="234"/>
      <c r="I147" s="234"/>
      <c r="L147" s="232"/>
    </row>
    <row r="148" spans="1:12" s="231" customFormat="1" x14ac:dyDescent="0.2">
      <c r="A148" s="234"/>
      <c r="B148" s="234"/>
      <c r="C148" s="234"/>
      <c r="D148" s="234"/>
      <c r="E148" s="234"/>
      <c r="F148" s="234"/>
      <c r="G148" s="234"/>
      <c r="H148" s="234"/>
      <c r="I148" s="234"/>
      <c r="L148" s="232"/>
    </row>
    <row r="149" spans="1:12" s="231" customFormat="1" x14ac:dyDescent="0.2">
      <c r="A149" s="234"/>
      <c r="B149" s="234"/>
      <c r="C149" s="234"/>
      <c r="D149" s="234"/>
      <c r="E149" s="234"/>
      <c r="F149" s="234"/>
      <c r="G149" s="234"/>
      <c r="H149" s="234"/>
      <c r="I149" s="234"/>
      <c r="L149" s="232"/>
    </row>
    <row r="150" spans="1:12" s="231" customFormat="1" x14ac:dyDescent="0.2">
      <c r="A150" s="234"/>
      <c r="B150" s="234"/>
      <c r="C150" s="234"/>
      <c r="D150" s="234"/>
      <c r="E150" s="234"/>
      <c r="F150" s="234"/>
      <c r="G150" s="234"/>
      <c r="H150" s="234"/>
      <c r="I150" s="234"/>
      <c r="L150" s="232"/>
    </row>
    <row r="151" spans="1:12" s="231" customFormat="1" x14ac:dyDescent="0.2">
      <c r="A151" s="234"/>
      <c r="B151" s="234"/>
      <c r="C151" s="234"/>
      <c r="D151" s="234"/>
      <c r="E151" s="234"/>
      <c r="F151" s="234"/>
      <c r="G151" s="234"/>
      <c r="H151" s="234"/>
      <c r="I151" s="234"/>
      <c r="L151" s="232"/>
    </row>
    <row r="152" spans="1:12" s="231" customFormat="1" x14ac:dyDescent="0.2">
      <c r="A152" s="234"/>
      <c r="B152" s="234"/>
      <c r="C152" s="234"/>
      <c r="D152" s="234"/>
      <c r="E152" s="234"/>
      <c r="F152" s="234"/>
      <c r="G152" s="234"/>
      <c r="H152" s="234"/>
      <c r="I152" s="234"/>
      <c r="L152" s="232"/>
    </row>
    <row r="153" spans="1:12" s="231" customFormat="1" x14ac:dyDescent="0.2">
      <c r="A153" s="234"/>
      <c r="B153" s="234"/>
      <c r="C153" s="234"/>
      <c r="D153" s="234"/>
      <c r="E153" s="234"/>
      <c r="F153" s="234"/>
      <c r="G153" s="234"/>
      <c r="H153" s="234"/>
      <c r="I153" s="234"/>
      <c r="L153" s="232"/>
    </row>
    <row r="154" spans="1:12" s="231" customFormat="1" x14ac:dyDescent="0.2">
      <c r="A154" s="234"/>
      <c r="B154" s="234"/>
      <c r="C154" s="234"/>
      <c r="D154" s="234"/>
      <c r="E154" s="234"/>
      <c r="F154" s="234"/>
      <c r="G154" s="234"/>
      <c r="H154" s="234"/>
      <c r="I154" s="234"/>
      <c r="L154" s="232"/>
    </row>
    <row r="155" spans="1:12" s="231" customFormat="1" x14ac:dyDescent="0.2">
      <c r="A155" s="234"/>
      <c r="B155" s="234"/>
      <c r="C155" s="234"/>
      <c r="D155" s="234"/>
      <c r="E155" s="234"/>
      <c r="F155" s="234"/>
      <c r="G155" s="234"/>
      <c r="H155" s="234"/>
      <c r="I155" s="234"/>
      <c r="L155" s="232"/>
    </row>
    <row r="156" spans="1:12" s="231" customFormat="1" x14ac:dyDescent="0.2">
      <c r="A156" s="234"/>
      <c r="B156" s="234"/>
      <c r="C156" s="234"/>
      <c r="D156" s="234"/>
      <c r="E156" s="234"/>
      <c r="F156" s="234"/>
      <c r="G156" s="234"/>
      <c r="H156" s="234"/>
      <c r="I156" s="234"/>
      <c r="L156" s="232"/>
    </row>
    <row r="157" spans="1:12" s="231" customFormat="1" x14ac:dyDescent="0.2">
      <c r="A157" s="234"/>
      <c r="B157" s="234"/>
      <c r="C157" s="234"/>
      <c r="D157" s="234"/>
      <c r="E157" s="234"/>
      <c r="F157" s="234"/>
      <c r="G157" s="234"/>
      <c r="H157" s="234"/>
      <c r="I157" s="234"/>
      <c r="L157" s="232"/>
    </row>
    <row r="158" spans="1:12" s="231" customFormat="1" x14ac:dyDescent="0.2">
      <c r="A158" s="234"/>
      <c r="B158" s="234"/>
      <c r="C158" s="234"/>
      <c r="D158" s="234"/>
      <c r="E158" s="234"/>
      <c r="F158" s="234"/>
      <c r="G158" s="234"/>
      <c r="H158" s="234"/>
      <c r="I158" s="234"/>
      <c r="L158" s="232"/>
    </row>
    <row r="159" spans="1:12" s="231" customFormat="1" x14ac:dyDescent="0.2">
      <c r="A159" s="234"/>
      <c r="B159" s="234"/>
      <c r="C159" s="234"/>
      <c r="D159" s="234"/>
      <c r="E159" s="234"/>
      <c r="F159" s="234"/>
      <c r="G159" s="234"/>
      <c r="H159" s="234"/>
      <c r="I159" s="234"/>
      <c r="L159" s="232"/>
    </row>
    <row r="160" spans="1:12" s="231" customFormat="1" x14ac:dyDescent="0.2">
      <c r="A160" s="234"/>
      <c r="B160" s="234"/>
      <c r="C160" s="234"/>
      <c r="D160" s="234"/>
      <c r="E160" s="234"/>
      <c r="F160" s="234"/>
      <c r="G160" s="234"/>
      <c r="H160" s="234"/>
      <c r="I160" s="234"/>
      <c r="L160" s="232"/>
    </row>
    <row r="161" spans="1:12" s="231" customFormat="1" x14ac:dyDescent="0.2">
      <c r="A161" s="234"/>
      <c r="B161" s="234"/>
      <c r="C161" s="234"/>
      <c r="D161" s="234"/>
      <c r="E161" s="234"/>
      <c r="F161" s="234"/>
      <c r="G161" s="234"/>
      <c r="H161" s="234"/>
      <c r="I161" s="234"/>
      <c r="L161" s="232"/>
    </row>
    <row r="162" spans="1:12" s="231" customFormat="1" x14ac:dyDescent="0.2">
      <c r="A162" s="234"/>
      <c r="B162" s="234"/>
      <c r="C162" s="234"/>
      <c r="D162" s="234"/>
      <c r="E162" s="234"/>
      <c r="F162" s="234"/>
      <c r="G162" s="234"/>
      <c r="H162" s="234"/>
      <c r="I162" s="234"/>
      <c r="L162" s="232"/>
    </row>
    <row r="163" spans="1:12" s="231" customFormat="1" x14ac:dyDescent="0.2">
      <c r="A163" s="234"/>
      <c r="B163" s="234"/>
      <c r="C163" s="234"/>
      <c r="D163" s="234"/>
      <c r="E163" s="234"/>
      <c r="F163" s="234"/>
      <c r="G163" s="234"/>
      <c r="H163" s="234"/>
      <c r="I163" s="234"/>
      <c r="L163" s="232"/>
    </row>
    <row r="164" spans="1:12" s="231" customFormat="1" x14ac:dyDescent="0.2">
      <c r="A164" s="234"/>
      <c r="B164" s="234"/>
      <c r="C164" s="234"/>
      <c r="D164" s="234"/>
      <c r="E164" s="234"/>
      <c r="F164" s="234"/>
      <c r="G164" s="234"/>
      <c r="H164" s="234"/>
      <c r="I164" s="234"/>
      <c r="L164" s="232"/>
    </row>
    <row r="165" spans="1:12" s="231" customFormat="1" x14ac:dyDescent="0.2">
      <c r="A165" s="234"/>
      <c r="B165" s="234"/>
      <c r="C165" s="234"/>
      <c r="D165" s="234"/>
      <c r="E165" s="234"/>
      <c r="F165" s="234"/>
      <c r="G165" s="234"/>
      <c r="H165" s="234"/>
      <c r="I165" s="234"/>
      <c r="L165" s="232"/>
    </row>
    <row r="166" spans="1:12" s="231" customFormat="1" x14ac:dyDescent="0.2">
      <c r="A166" s="234"/>
      <c r="B166" s="234"/>
      <c r="C166" s="234"/>
      <c r="D166" s="234"/>
      <c r="E166" s="234"/>
      <c r="F166" s="234"/>
      <c r="G166" s="234"/>
      <c r="H166" s="234"/>
      <c r="I166" s="234"/>
      <c r="L166" s="232"/>
    </row>
    <row r="167" spans="1:12" s="231" customFormat="1" x14ac:dyDescent="0.2">
      <c r="A167" s="234"/>
      <c r="B167" s="234"/>
      <c r="C167" s="234"/>
      <c r="D167" s="234"/>
      <c r="E167" s="234"/>
      <c r="F167" s="234"/>
      <c r="G167" s="234"/>
      <c r="H167" s="234"/>
      <c r="I167" s="234"/>
      <c r="L167" s="232"/>
    </row>
    <row r="168" spans="1:12" s="231" customFormat="1" x14ac:dyDescent="0.2">
      <c r="A168" s="234"/>
      <c r="B168" s="234"/>
      <c r="C168" s="234"/>
      <c r="D168" s="234"/>
      <c r="E168" s="234"/>
      <c r="F168" s="234"/>
      <c r="G168" s="234"/>
      <c r="H168" s="234"/>
      <c r="I168" s="234"/>
      <c r="L168" s="232"/>
    </row>
    <row r="169" spans="1:12" s="231" customFormat="1" x14ac:dyDescent="0.2">
      <c r="A169" s="234"/>
      <c r="B169" s="234"/>
      <c r="C169" s="234"/>
      <c r="D169" s="234"/>
      <c r="E169" s="234"/>
      <c r="F169" s="234"/>
      <c r="G169" s="234"/>
      <c r="H169" s="234"/>
      <c r="I169" s="234"/>
      <c r="L169" s="232"/>
    </row>
    <row r="170" spans="1:12" s="231" customFormat="1" x14ac:dyDescent="0.2">
      <c r="A170" s="234"/>
      <c r="B170" s="234"/>
      <c r="C170" s="234"/>
      <c r="D170" s="234"/>
      <c r="E170" s="234"/>
      <c r="F170" s="234"/>
      <c r="G170" s="234"/>
      <c r="H170" s="234"/>
      <c r="I170" s="234"/>
      <c r="L170" s="232"/>
    </row>
    <row r="171" spans="1:12" s="231" customFormat="1" x14ac:dyDescent="0.2">
      <c r="A171" s="234"/>
      <c r="B171" s="234"/>
      <c r="C171" s="234"/>
      <c r="D171" s="234"/>
      <c r="E171" s="234"/>
      <c r="F171" s="234"/>
      <c r="G171" s="234"/>
      <c r="H171" s="234"/>
      <c r="I171" s="234"/>
      <c r="L171" s="232"/>
    </row>
    <row r="172" spans="1:12" s="231" customFormat="1" x14ac:dyDescent="0.2">
      <c r="A172" s="234"/>
      <c r="B172" s="234"/>
      <c r="C172" s="234"/>
      <c r="D172" s="234"/>
      <c r="E172" s="234"/>
      <c r="F172" s="234"/>
      <c r="G172" s="234"/>
      <c r="H172" s="234"/>
      <c r="I172" s="234"/>
      <c r="L172" s="232"/>
    </row>
    <row r="173" spans="1:12" s="231" customFormat="1" x14ac:dyDescent="0.2">
      <c r="A173" s="234"/>
      <c r="B173" s="234"/>
      <c r="C173" s="234"/>
      <c r="D173" s="234"/>
      <c r="E173" s="234"/>
      <c r="F173" s="234"/>
      <c r="G173" s="234"/>
      <c r="H173" s="234"/>
      <c r="I173" s="234"/>
      <c r="L173" s="232"/>
    </row>
    <row r="174" spans="1:12" s="231" customFormat="1" x14ac:dyDescent="0.2">
      <c r="A174" s="234"/>
      <c r="B174" s="234"/>
      <c r="C174" s="234"/>
      <c r="D174" s="234"/>
      <c r="E174" s="234"/>
      <c r="F174" s="234"/>
      <c r="G174" s="234"/>
      <c r="H174" s="234"/>
      <c r="I174" s="234"/>
      <c r="L174" s="232"/>
    </row>
    <row r="175" spans="1:12" s="231" customFormat="1" x14ac:dyDescent="0.2">
      <c r="A175" s="234"/>
      <c r="B175" s="234"/>
      <c r="C175" s="234"/>
      <c r="D175" s="234"/>
      <c r="E175" s="234"/>
      <c r="F175" s="234"/>
      <c r="G175" s="234"/>
      <c r="H175" s="234"/>
      <c r="I175" s="234"/>
      <c r="L175" s="232"/>
    </row>
    <row r="176" spans="1:12" s="231" customFormat="1" x14ac:dyDescent="0.2">
      <c r="A176" s="234"/>
      <c r="B176" s="234"/>
      <c r="C176" s="234"/>
      <c r="D176" s="234"/>
      <c r="E176" s="234"/>
      <c r="F176" s="234"/>
      <c r="G176" s="234"/>
      <c r="H176" s="234"/>
      <c r="I176" s="234"/>
      <c r="L176" s="232"/>
    </row>
    <row r="177" spans="1:12" s="231" customFormat="1" x14ac:dyDescent="0.2">
      <c r="A177" s="234"/>
      <c r="B177" s="234"/>
      <c r="C177" s="234"/>
      <c r="D177" s="234"/>
      <c r="E177" s="234"/>
      <c r="F177" s="234"/>
      <c r="G177" s="234"/>
      <c r="H177" s="234"/>
      <c r="I177" s="234"/>
      <c r="L177" s="232"/>
    </row>
    <row r="178" spans="1:12" s="231" customFormat="1" x14ac:dyDescent="0.2">
      <c r="A178" s="234"/>
      <c r="B178" s="234"/>
      <c r="C178" s="234"/>
      <c r="D178" s="234"/>
      <c r="E178" s="234"/>
      <c r="F178" s="234"/>
      <c r="G178" s="234"/>
      <c r="H178" s="234"/>
      <c r="I178" s="234"/>
      <c r="L178" s="232"/>
    </row>
    <row r="179" spans="1:12" s="231" customFormat="1" x14ac:dyDescent="0.2">
      <c r="A179" s="234"/>
      <c r="B179" s="234"/>
      <c r="C179" s="234"/>
      <c r="D179" s="234"/>
      <c r="E179" s="234"/>
      <c r="F179" s="234"/>
      <c r="G179" s="234"/>
      <c r="H179" s="234"/>
      <c r="I179" s="234"/>
      <c r="L179" s="232"/>
    </row>
    <row r="180" spans="1:12" s="231" customFormat="1" x14ac:dyDescent="0.2">
      <c r="A180" s="234"/>
      <c r="B180" s="234"/>
      <c r="C180" s="234"/>
      <c r="D180" s="234"/>
      <c r="E180" s="234"/>
      <c r="F180" s="234"/>
      <c r="G180" s="234"/>
      <c r="H180" s="234"/>
      <c r="I180" s="234"/>
      <c r="L180" s="232"/>
    </row>
    <row r="181" spans="1:12" s="231" customFormat="1" x14ac:dyDescent="0.2">
      <c r="A181" s="234"/>
      <c r="B181" s="234"/>
      <c r="C181" s="234"/>
      <c r="D181" s="234"/>
      <c r="E181" s="234"/>
      <c r="F181" s="234"/>
      <c r="G181" s="234"/>
      <c r="H181" s="234"/>
      <c r="I181" s="234"/>
      <c r="L181" s="232"/>
    </row>
    <row r="182" spans="1:12" s="231" customFormat="1" x14ac:dyDescent="0.2">
      <c r="A182" s="234"/>
      <c r="B182" s="234"/>
      <c r="C182" s="234"/>
      <c r="D182" s="234"/>
      <c r="E182" s="234"/>
      <c r="F182" s="234"/>
      <c r="G182" s="234"/>
      <c r="H182" s="234"/>
      <c r="I182" s="234"/>
      <c r="L182" s="232"/>
    </row>
    <row r="183" spans="1:12" s="231" customFormat="1" x14ac:dyDescent="0.2">
      <c r="A183" s="234"/>
      <c r="B183" s="234"/>
      <c r="C183" s="234"/>
      <c r="D183" s="234"/>
      <c r="E183" s="234"/>
      <c r="F183" s="234"/>
      <c r="G183" s="234"/>
      <c r="H183" s="234"/>
      <c r="I183" s="234"/>
      <c r="L183" s="232"/>
    </row>
    <row r="184" spans="1:12" s="231" customFormat="1" x14ac:dyDescent="0.2">
      <c r="A184" s="234"/>
      <c r="B184" s="234"/>
      <c r="C184" s="234"/>
      <c r="D184" s="234"/>
      <c r="E184" s="234"/>
      <c r="F184" s="234"/>
      <c r="G184" s="234"/>
      <c r="H184" s="234"/>
      <c r="I184" s="234"/>
      <c r="L184" s="232"/>
    </row>
    <row r="185" spans="1:12" s="231" customFormat="1" x14ac:dyDescent="0.2">
      <c r="A185" s="234"/>
      <c r="B185" s="234"/>
      <c r="C185" s="234"/>
      <c r="D185" s="234"/>
      <c r="E185" s="234"/>
      <c r="F185" s="234"/>
      <c r="G185" s="234"/>
      <c r="H185" s="234"/>
      <c r="I185" s="234"/>
      <c r="L185" s="232"/>
    </row>
    <row r="186" spans="1:12" s="231" customFormat="1" x14ac:dyDescent="0.2">
      <c r="A186" s="234"/>
      <c r="B186" s="234"/>
      <c r="C186" s="234"/>
      <c r="D186" s="234"/>
      <c r="E186" s="234"/>
      <c r="F186" s="234"/>
      <c r="G186" s="234"/>
      <c r="H186" s="234"/>
      <c r="I186" s="234"/>
      <c r="L186" s="232"/>
    </row>
    <row r="187" spans="1:12" s="231" customFormat="1" x14ac:dyDescent="0.2">
      <c r="A187" s="234"/>
      <c r="B187" s="234"/>
      <c r="C187" s="234"/>
      <c r="D187" s="234"/>
      <c r="E187" s="234"/>
      <c r="F187" s="234"/>
      <c r="G187" s="234"/>
      <c r="H187" s="234"/>
      <c r="I187" s="234"/>
      <c r="L187" s="232"/>
    </row>
    <row r="188" spans="1:12" s="231" customFormat="1" x14ac:dyDescent="0.2">
      <c r="A188" s="234"/>
      <c r="B188" s="234"/>
      <c r="C188" s="234"/>
      <c r="D188" s="234"/>
      <c r="E188" s="234"/>
      <c r="F188" s="234"/>
      <c r="G188" s="234"/>
      <c r="H188" s="234"/>
      <c r="I188" s="234"/>
      <c r="L188" s="232"/>
    </row>
    <row r="189" spans="1:12" s="231" customFormat="1" x14ac:dyDescent="0.2">
      <c r="A189" s="234"/>
      <c r="B189" s="234"/>
      <c r="C189" s="234"/>
      <c r="D189" s="234"/>
      <c r="E189" s="234"/>
      <c r="F189" s="234"/>
      <c r="G189" s="234"/>
      <c r="H189" s="234"/>
      <c r="I189" s="234"/>
      <c r="L189" s="232"/>
    </row>
    <row r="190" spans="1:12" s="231" customFormat="1" x14ac:dyDescent="0.2">
      <c r="A190" s="234"/>
      <c r="B190" s="234"/>
      <c r="C190" s="234"/>
      <c r="D190" s="234"/>
      <c r="E190" s="234"/>
      <c r="F190" s="234"/>
      <c r="G190" s="234"/>
      <c r="H190" s="234"/>
      <c r="I190" s="234"/>
      <c r="L190" s="232"/>
    </row>
    <row r="191" spans="1:12" s="231" customFormat="1" x14ac:dyDescent="0.2">
      <c r="A191" s="234"/>
      <c r="B191" s="234"/>
      <c r="C191" s="234"/>
      <c r="D191" s="234"/>
      <c r="E191" s="234"/>
      <c r="F191" s="234"/>
      <c r="G191" s="234"/>
      <c r="H191" s="234"/>
      <c r="I191" s="234"/>
      <c r="L191" s="232"/>
    </row>
    <row r="192" spans="1:12" s="231" customFormat="1" x14ac:dyDescent="0.2">
      <c r="A192" s="234"/>
      <c r="B192" s="234"/>
      <c r="C192" s="234"/>
      <c r="D192" s="234"/>
      <c r="E192" s="234"/>
      <c r="F192" s="234"/>
      <c r="G192" s="234"/>
      <c r="H192" s="234"/>
      <c r="I192" s="234"/>
      <c r="L192" s="232"/>
    </row>
    <row r="193" spans="1:12" s="231" customFormat="1" x14ac:dyDescent="0.2">
      <c r="A193" s="234"/>
      <c r="B193" s="234"/>
      <c r="C193" s="234"/>
      <c r="D193" s="234"/>
      <c r="E193" s="234"/>
      <c r="F193" s="234"/>
      <c r="G193" s="234"/>
      <c r="H193" s="234"/>
      <c r="I193" s="234"/>
      <c r="L193" s="232"/>
    </row>
    <row r="194" spans="1:12" s="231" customFormat="1" x14ac:dyDescent="0.2">
      <c r="A194" s="234"/>
      <c r="B194" s="234"/>
      <c r="C194" s="234"/>
      <c r="D194" s="234"/>
      <c r="E194" s="234"/>
      <c r="F194" s="234"/>
      <c r="G194" s="234"/>
      <c r="H194" s="234"/>
      <c r="I194" s="234"/>
      <c r="L194" s="232"/>
    </row>
    <row r="195" spans="1:12" s="231" customFormat="1" x14ac:dyDescent="0.2">
      <c r="A195" s="234"/>
      <c r="B195" s="234"/>
      <c r="C195" s="234"/>
      <c r="D195" s="234"/>
      <c r="E195" s="234"/>
      <c r="F195" s="234"/>
      <c r="G195" s="234"/>
      <c r="H195" s="234"/>
      <c r="I195" s="234"/>
      <c r="L195" s="232"/>
    </row>
    <row r="196" spans="1:12" s="231" customFormat="1" x14ac:dyDescent="0.2">
      <c r="A196" s="234"/>
      <c r="B196" s="234"/>
      <c r="C196" s="234"/>
      <c r="D196" s="234"/>
      <c r="E196" s="234"/>
      <c r="F196" s="234"/>
      <c r="G196" s="234"/>
      <c r="H196" s="234"/>
      <c r="I196" s="234"/>
      <c r="L196" s="232"/>
    </row>
    <row r="197" spans="1:12" s="231" customFormat="1" x14ac:dyDescent="0.2">
      <c r="A197" s="234"/>
      <c r="B197" s="234"/>
      <c r="C197" s="234"/>
      <c r="D197" s="234"/>
      <c r="E197" s="234"/>
      <c r="F197" s="234"/>
      <c r="G197" s="234"/>
      <c r="H197" s="234"/>
      <c r="I197" s="234"/>
      <c r="L197" s="232"/>
    </row>
    <row r="198" spans="1:12" s="231" customFormat="1" x14ac:dyDescent="0.2">
      <c r="A198" s="234"/>
      <c r="B198" s="234"/>
      <c r="C198" s="234"/>
      <c r="D198" s="234"/>
      <c r="E198" s="234"/>
      <c r="F198" s="234"/>
      <c r="G198" s="234"/>
      <c r="H198" s="234"/>
      <c r="I198" s="234"/>
      <c r="L198" s="232"/>
    </row>
    <row r="199" spans="1:12" s="231" customFormat="1" x14ac:dyDescent="0.2">
      <c r="A199" s="234"/>
      <c r="B199" s="234"/>
      <c r="C199" s="234"/>
      <c r="D199" s="234"/>
      <c r="E199" s="234"/>
      <c r="F199" s="234"/>
      <c r="G199" s="234"/>
      <c r="H199" s="234"/>
      <c r="I199" s="234"/>
      <c r="L199" s="232"/>
    </row>
    <row r="200" spans="1:12" s="231" customFormat="1" x14ac:dyDescent="0.2">
      <c r="A200" s="234"/>
      <c r="B200" s="234"/>
      <c r="C200" s="234"/>
      <c r="D200" s="234"/>
      <c r="E200" s="234"/>
      <c r="F200" s="234"/>
      <c r="G200" s="234"/>
      <c r="H200" s="234"/>
      <c r="I200" s="234"/>
      <c r="L200" s="232"/>
    </row>
    <row r="201" spans="1:12" s="231" customFormat="1" x14ac:dyDescent="0.2">
      <c r="A201" s="234"/>
      <c r="B201" s="234"/>
      <c r="C201" s="234"/>
      <c r="D201" s="234"/>
      <c r="E201" s="234"/>
      <c r="F201" s="234"/>
      <c r="G201" s="234"/>
      <c r="H201" s="234"/>
      <c r="I201" s="234"/>
      <c r="L201" s="232"/>
    </row>
    <row r="202" spans="1:12" s="231" customFormat="1" x14ac:dyDescent="0.2">
      <c r="A202" s="234"/>
      <c r="B202" s="234"/>
      <c r="C202" s="234"/>
      <c r="D202" s="234"/>
      <c r="E202" s="234"/>
      <c r="F202" s="234"/>
      <c r="G202" s="234"/>
      <c r="H202" s="234"/>
      <c r="I202" s="234"/>
      <c r="L202" s="232"/>
    </row>
    <row r="203" spans="1:12" s="231" customFormat="1" x14ac:dyDescent="0.2">
      <c r="A203" s="234"/>
      <c r="B203" s="234"/>
      <c r="C203" s="234"/>
      <c r="D203" s="234"/>
      <c r="E203" s="234"/>
      <c r="F203" s="234"/>
      <c r="G203" s="234"/>
      <c r="H203" s="234"/>
      <c r="I203" s="234"/>
      <c r="L203" s="232"/>
    </row>
    <row r="204" spans="1:12" s="231" customFormat="1" x14ac:dyDescent="0.2">
      <c r="A204" s="234"/>
      <c r="B204" s="234"/>
      <c r="C204" s="234"/>
      <c r="D204" s="234"/>
      <c r="E204" s="234"/>
      <c r="F204" s="234"/>
      <c r="G204" s="234"/>
      <c r="H204" s="234"/>
      <c r="I204" s="234"/>
      <c r="L204" s="232"/>
    </row>
    <row r="205" spans="1:12" s="231" customFormat="1" x14ac:dyDescent="0.2">
      <c r="A205" s="234"/>
      <c r="B205" s="234"/>
      <c r="C205" s="234"/>
      <c r="D205" s="234"/>
      <c r="E205" s="234"/>
      <c r="F205" s="234"/>
      <c r="G205" s="234"/>
      <c r="H205" s="234"/>
      <c r="I205" s="234"/>
      <c r="L205" s="232"/>
    </row>
    <row r="206" spans="1:12" s="231" customFormat="1" x14ac:dyDescent="0.2">
      <c r="A206" s="234"/>
      <c r="B206" s="234"/>
      <c r="C206" s="234"/>
      <c r="D206" s="234"/>
      <c r="E206" s="234"/>
      <c r="F206" s="234"/>
      <c r="G206" s="234"/>
      <c r="H206" s="234"/>
      <c r="I206" s="234"/>
      <c r="L206" s="232"/>
    </row>
    <row r="207" spans="1:12" s="231" customFormat="1" x14ac:dyDescent="0.2">
      <c r="A207" s="234"/>
      <c r="B207" s="234"/>
      <c r="C207" s="234"/>
      <c r="D207" s="234"/>
      <c r="E207" s="234"/>
      <c r="F207" s="234"/>
      <c r="G207" s="234"/>
      <c r="H207" s="234"/>
      <c r="I207" s="234"/>
      <c r="L207" s="232"/>
    </row>
    <row r="208" spans="1:12" s="231" customFormat="1" x14ac:dyDescent="0.2">
      <c r="A208" s="234"/>
      <c r="B208" s="234"/>
      <c r="C208" s="234"/>
      <c r="D208" s="234"/>
      <c r="E208" s="234"/>
      <c r="F208" s="234"/>
      <c r="G208" s="234"/>
      <c r="H208" s="234"/>
      <c r="I208" s="234"/>
      <c r="L208" s="232"/>
    </row>
    <row r="209" spans="1:12" s="231" customFormat="1" x14ac:dyDescent="0.2">
      <c r="A209" s="234"/>
      <c r="B209" s="234"/>
      <c r="C209" s="234"/>
      <c r="D209" s="234"/>
      <c r="E209" s="234"/>
      <c r="F209" s="234"/>
      <c r="G209" s="234"/>
      <c r="H209" s="234"/>
      <c r="I209" s="234"/>
      <c r="L209" s="232"/>
    </row>
    <row r="210" spans="1:12" s="231" customFormat="1" x14ac:dyDescent="0.2">
      <c r="A210" s="234"/>
      <c r="B210" s="234"/>
      <c r="C210" s="234"/>
      <c r="D210" s="234"/>
      <c r="E210" s="234"/>
      <c r="F210" s="234"/>
      <c r="G210" s="234"/>
      <c r="H210" s="234"/>
      <c r="I210" s="234"/>
      <c r="L210" s="232"/>
    </row>
    <row r="211" spans="1:12" s="231" customFormat="1" x14ac:dyDescent="0.2">
      <c r="A211" s="234"/>
      <c r="B211" s="234"/>
      <c r="C211" s="234"/>
      <c r="D211" s="234"/>
      <c r="E211" s="234"/>
      <c r="F211" s="234"/>
      <c r="G211" s="234"/>
      <c r="H211" s="234"/>
      <c r="I211" s="234"/>
      <c r="L211" s="232"/>
    </row>
    <row r="212" spans="1:12" s="231" customFormat="1" x14ac:dyDescent="0.2">
      <c r="A212" s="234"/>
      <c r="B212" s="234"/>
      <c r="C212" s="234"/>
      <c r="D212" s="234"/>
      <c r="E212" s="234"/>
      <c r="F212" s="234"/>
      <c r="G212" s="234"/>
      <c r="H212" s="234"/>
      <c r="I212" s="234"/>
      <c r="L212" s="232"/>
    </row>
    <row r="213" spans="1:12" s="231" customFormat="1" x14ac:dyDescent="0.2">
      <c r="A213" s="234"/>
      <c r="B213" s="234"/>
      <c r="C213" s="234"/>
      <c r="D213" s="234"/>
      <c r="E213" s="234"/>
      <c r="F213" s="234"/>
      <c r="G213" s="234"/>
      <c r="H213" s="234"/>
      <c r="I213" s="234"/>
      <c r="L213" s="232"/>
    </row>
    <row r="214" spans="1:12" s="231" customFormat="1" x14ac:dyDescent="0.2">
      <c r="A214" s="234"/>
      <c r="B214" s="234"/>
      <c r="C214" s="234"/>
      <c r="D214" s="234"/>
      <c r="E214" s="234"/>
      <c r="F214" s="234"/>
      <c r="G214" s="234"/>
      <c r="H214" s="234"/>
      <c r="I214" s="234"/>
      <c r="L214" s="232"/>
    </row>
    <row r="215" spans="1:12" s="231" customFormat="1" x14ac:dyDescent="0.2">
      <c r="A215" s="234"/>
      <c r="B215" s="234"/>
      <c r="C215" s="234"/>
      <c r="D215" s="234"/>
      <c r="E215" s="234"/>
      <c r="F215" s="234"/>
      <c r="G215" s="234"/>
      <c r="H215" s="234"/>
      <c r="I215" s="234"/>
      <c r="L215" s="232"/>
    </row>
    <row r="216" spans="1:12" s="231" customFormat="1" x14ac:dyDescent="0.2">
      <c r="A216" s="234"/>
      <c r="B216" s="234"/>
      <c r="C216" s="234"/>
      <c r="D216" s="234"/>
      <c r="E216" s="234"/>
      <c r="F216" s="234"/>
      <c r="G216" s="234"/>
      <c r="H216" s="234"/>
      <c r="I216" s="234"/>
      <c r="L216" s="232"/>
    </row>
    <row r="217" spans="1:12" s="231" customFormat="1" x14ac:dyDescent="0.2">
      <c r="A217" s="234"/>
      <c r="B217" s="234"/>
      <c r="C217" s="234"/>
      <c r="D217" s="234"/>
      <c r="E217" s="234"/>
      <c r="F217" s="234"/>
      <c r="G217" s="234"/>
      <c r="H217" s="234"/>
      <c r="I217" s="234"/>
      <c r="L217" s="232"/>
    </row>
    <row r="218" spans="1:12" s="231" customFormat="1" x14ac:dyDescent="0.2">
      <c r="A218" s="234"/>
      <c r="B218" s="234"/>
      <c r="C218" s="234"/>
      <c r="D218" s="234"/>
      <c r="E218" s="234"/>
      <c r="F218" s="234"/>
      <c r="G218" s="234"/>
      <c r="H218" s="234"/>
      <c r="I218" s="234"/>
      <c r="L218" s="232"/>
    </row>
    <row r="219" spans="1:12" s="231" customFormat="1" x14ac:dyDescent="0.2">
      <c r="A219" s="234"/>
      <c r="B219" s="234"/>
      <c r="C219" s="234"/>
      <c r="D219" s="234"/>
      <c r="E219" s="234"/>
      <c r="F219" s="234"/>
      <c r="G219" s="234"/>
      <c r="H219" s="234"/>
      <c r="I219" s="234"/>
      <c r="L219" s="232"/>
    </row>
    <row r="220" spans="1:12" s="231" customFormat="1" x14ac:dyDescent="0.2">
      <c r="A220" s="234"/>
      <c r="B220" s="234"/>
      <c r="C220" s="234"/>
      <c r="D220" s="234"/>
      <c r="E220" s="234"/>
      <c r="F220" s="234"/>
      <c r="G220" s="234"/>
      <c r="H220" s="234"/>
      <c r="I220" s="234"/>
      <c r="L220" s="232"/>
    </row>
    <row r="221" spans="1:12" s="231" customFormat="1" x14ac:dyDescent="0.2">
      <c r="A221" s="234"/>
      <c r="B221" s="234"/>
      <c r="C221" s="234"/>
      <c r="D221" s="234"/>
      <c r="E221" s="234"/>
      <c r="F221" s="234"/>
      <c r="G221" s="234"/>
      <c r="H221" s="234"/>
      <c r="I221" s="234"/>
      <c r="L221" s="232"/>
    </row>
    <row r="222" spans="1:12" s="231" customFormat="1" x14ac:dyDescent="0.2">
      <c r="A222" s="234"/>
      <c r="B222" s="234"/>
      <c r="C222" s="234"/>
      <c r="D222" s="234"/>
      <c r="E222" s="234"/>
      <c r="F222" s="234"/>
      <c r="G222" s="234"/>
      <c r="H222" s="234"/>
      <c r="I222" s="234"/>
      <c r="L222" s="232"/>
    </row>
    <row r="223" spans="1:12" s="231" customFormat="1" x14ac:dyDescent="0.2">
      <c r="A223" s="234"/>
      <c r="B223" s="234"/>
      <c r="C223" s="234"/>
      <c r="D223" s="234"/>
      <c r="E223" s="234"/>
      <c r="F223" s="234"/>
      <c r="G223" s="234"/>
      <c r="H223" s="234"/>
      <c r="I223" s="234"/>
      <c r="L223" s="232"/>
    </row>
    <row r="224" spans="1:12" s="231" customFormat="1" x14ac:dyDescent="0.2">
      <c r="A224" s="234"/>
      <c r="B224" s="234"/>
      <c r="C224" s="234"/>
      <c r="D224" s="234"/>
      <c r="E224" s="234"/>
      <c r="F224" s="234"/>
      <c r="G224" s="234"/>
      <c r="H224" s="234"/>
      <c r="I224" s="234"/>
      <c r="L224" s="232"/>
    </row>
    <row r="225" spans="1:12" s="231" customFormat="1" x14ac:dyDescent="0.2">
      <c r="A225" s="234"/>
      <c r="B225" s="234"/>
      <c r="C225" s="234"/>
      <c r="D225" s="234"/>
      <c r="E225" s="234"/>
      <c r="F225" s="234"/>
      <c r="G225" s="234"/>
      <c r="H225" s="234"/>
      <c r="I225" s="234"/>
      <c r="L225" s="232"/>
    </row>
    <row r="226" spans="1:12" s="231" customFormat="1" x14ac:dyDescent="0.2">
      <c r="A226" s="234"/>
      <c r="B226" s="234"/>
      <c r="C226" s="234"/>
      <c r="D226" s="234"/>
      <c r="E226" s="234"/>
      <c r="F226" s="234"/>
      <c r="G226" s="234"/>
      <c r="H226" s="234"/>
      <c r="I226" s="234"/>
      <c r="L226" s="232"/>
    </row>
    <row r="227" spans="1:12" s="231" customFormat="1" x14ac:dyDescent="0.2">
      <c r="A227" s="234"/>
      <c r="B227" s="234"/>
      <c r="C227" s="234"/>
      <c r="D227" s="234"/>
      <c r="E227" s="234"/>
      <c r="F227" s="234"/>
      <c r="G227" s="234"/>
      <c r="H227" s="234"/>
      <c r="I227" s="234"/>
      <c r="L227" s="232"/>
    </row>
    <row r="228" spans="1:12" s="231" customFormat="1" x14ac:dyDescent="0.2">
      <c r="A228" s="234"/>
      <c r="B228" s="234"/>
      <c r="C228" s="234"/>
      <c r="D228" s="234"/>
      <c r="E228" s="234"/>
      <c r="F228" s="234"/>
      <c r="G228" s="234"/>
      <c r="H228" s="234"/>
      <c r="I228" s="234"/>
      <c r="L228" s="232"/>
    </row>
    <row r="229" spans="1:12" s="231" customFormat="1" x14ac:dyDescent="0.2">
      <c r="A229" s="234"/>
      <c r="B229" s="234"/>
      <c r="C229" s="234"/>
      <c r="D229" s="234"/>
      <c r="E229" s="234"/>
      <c r="F229" s="234"/>
      <c r="G229" s="234"/>
      <c r="H229" s="234"/>
      <c r="I229" s="234"/>
      <c r="L229" s="232"/>
    </row>
    <row r="230" spans="1:12" s="231" customFormat="1" x14ac:dyDescent="0.2">
      <c r="A230" s="234"/>
      <c r="B230" s="234"/>
      <c r="C230" s="234"/>
      <c r="D230" s="234"/>
      <c r="E230" s="234"/>
      <c r="F230" s="234"/>
      <c r="G230" s="234"/>
      <c r="H230" s="234"/>
      <c r="I230" s="234"/>
      <c r="L230" s="232"/>
    </row>
    <row r="231" spans="1:12" s="231" customFormat="1" x14ac:dyDescent="0.2">
      <c r="A231" s="234"/>
      <c r="B231" s="234"/>
      <c r="C231" s="234"/>
      <c r="D231" s="234"/>
      <c r="E231" s="234"/>
      <c r="F231" s="234"/>
      <c r="G231" s="234"/>
      <c r="H231" s="234"/>
      <c r="I231" s="234"/>
      <c r="L231" s="232"/>
    </row>
    <row r="232" spans="1:12" s="231" customFormat="1" x14ac:dyDescent="0.2">
      <c r="A232" s="234"/>
      <c r="B232" s="234"/>
      <c r="C232" s="234"/>
      <c r="D232" s="234"/>
      <c r="E232" s="234"/>
      <c r="F232" s="234"/>
      <c r="G232" s="234"/>
      <c r="H232" s="234"/>
      <c r="I232" s="234"/>
      <c r="L232" s="232"/>
    </row>
    <row r="233" spans="1:12" s="231" customFormat="1" x14ac:dyDescent="0.2">
      <c r="A233" s="234"/>
      <c r="B233" s="234"/>
      <c r="C233" s="234"/>
      <c r="D233" s="234"/>
      <c r="E233" s="234"/>
      <c r="F233" s="234"/>
      <c r="G233" s="234"/>
      <c r="H233" s="234"/>
      <c r="I233" s="234"/>
      <c r="L233" s="232"/>
    </row>
    <row r="234" spans="1:12" s="231" customFormat="1" x14ac:dyDescent="0.2">
      <c r="A234" s="234"/>
      <c r="B234" s="234"/>
      <c r="C234" s="234"/>
      <c r="D234" s="234"/>
      <c r="E234" s="234"/>
      <c r="F234" s="234"/>
      <c r="G234" s="234"/>
      <c r="H234" s="234"/>
      <c r="I234" s="234"/>
      <c r="L234" s="232"/>
    </row>
    <row r="235" spans="1:12" s="231" customFormat="1" x14ac:dyDescent="0.2">
      <c r="A235" s="234"/>
      <c r="B235" s="234"/>
      <c r="C235" s="234"/>
      <c r="D235" s="234"/>
      <c r="E235" s="234"/>
      <c r="F235" s="234"/>
      <c r="G235" s="234"/>
      <c r="H235" s="234"/>
      <c r="I235" s="234"/>
      <c r="L235" s="232"/>
    </row>
    <row r="236" spans="1:12" s="231" customFormat="1" x14ac:dyDescent="0.2">
      <c r="A236" s="234"/>
      <c r="B236" s="234"/>
      <c r="C236" s="234"/>
      <c r="D236" s="234"/>
      <c r="E236" s="234"/>
      <c r="F236" s="234"/>
      <c r="G236" s="234"/>
      <c r="H236" s="234"/>
      <c r="I236" s="234"/>
      <c r="L236" s="232"/>
    </row>
    <row r="237" spans="1:12" s="231" customFormat="1" x14ac:dyDescent="0.2">
      <c r="A237" s="234"/>
      <c r="B237" s="234"/>
      <c r="C237" s="234"/>
      <c r="D237" s="234"/>
      <c r="E237" s="234"/>
      <c r="F237" s="234"/>
      <c r="G237" s="234"/>
      <c r="H237" s="234"/>
      <c r="I237" s="234"/>
      <c r="L237" s="232"/>
    </row>
    <row r="238" spans="1:12" s="231" customFormat="1" x14ac:dyDescent="0.2">
      <c r="A238" s="234"/>
      <c r="B238" s="234"/>
      <c r="C238" s="234"/>
      <c r="D238" s="234"/>
      <c r="E238" s="234"/>
      <c r="F238" s="234"/>
      <c r="G238" s="234"/>
      <c r="H238" s="234"/>
      <c r="I238" s="234"/>
      <c r="L238" s="232"/>
    </row>
    <row r="239" spans="1:12" s="231" customFormat="1" x14ac:dyDescent="0.2">
      <c r="A239" s="234"/>
      <c r="B239" s="234"/>
      <c r="C239" s="234"/>
      <c r="D239" s="234"/>
      <c r="E239" s="234"/>
      <c r="F239" s="234"/>
      <c r="G239" s="234"/>
      <c r="H239" s="234"/>
      <c r="I239" s="234"/>
      <c r="L239" s="232"/>
    </row>
    <row r="240" spans="1:12" s="231" customFormat="1" x14ac:dyDescent="0.2">
      <c r="A240" s="234"/>
      <c r="B240" s="234"/>
      <c r="C240" s="234"/>
      <c r="D240" s="234"/>
      <c r="E240" s="234"/>
      <c r="F240" s="234"/>
      <c r="G240" s="234"/>
      <c r="H240" s="234"/>
      <c r="I240" s="234"/>
      <c r="L240" s="232"/>
    </row>
    <row r="241" spans="1:12" s="231" customFormat="1" x14ac:dyDescent="0.2">
      <c r="A241" s="234"/>
      <c r="B241" s="234"/>
      <c r="C241" s="234"/>
      <c r="D241" s="234"/>
      <c r="E241" s="234"/>
      <c r="F241" s="234"/>
      <c r="G241" s="234"/>
      <c r="H241" s="234"/>
      <c r="I241" s="234"/>
      <c r="L241" s="232"/>
    </row>
    <row r="242" spans="1:12" s="231" customFormat="1" x14ac:dyDescent="0.2">
      <c r="A242" s="234"/>
      <c r="B242" s="234"/>
      <c r="C242" s="234"/>
      <c r="D242" s="234"/>
      <c r="E242" s="234"/>
      <c r="F242" s="234"/>
      <c r="G242" s="234"/>
      <c r="H242" s="234"/>
      <c r="I242" s="234"/>
      <c r="L242" s="232"/>
    </row>
    <row r="243" spans="1:12" s="231" customFormat="1" x14ac:dyDescent="0.2">
      <c r="A243" s="234"/>
      <c r="B243" s="234"/>
      <c r="C243" s="234"/>
      <c r="D243" s="234"/>
      <c r="E243" s="234"/>
      <c r="F243" s="234"/>
      <c r="G243" s="234"/>
      <c r="H243" s="234"/>
      <c r="I243" s="234"/>
      <c r="L243" s="232"/>
    </row>
    <row r="244" spans="1:12" s="231" customFormat="1" x14ac:dyDescent="0.2">
      <c r="A244" s="234"/>
      <c r="B244" s="234"/>
      <c r="C244" s="234"/>
      <c r="D244" s="234"/>
      <c r="E244" s="234"/>
      <c r="F244" s="234"/>
      <c r="G244" s="234"/>
      <c r="H244" s="234"/>
      <c r="I244" s="234"/>
      <c r="L244" s="232"/>
    </row>
    <row r="245" spans="1:12" s="231" customFormat="1" x14ac:dyDescent="0.2">
      <c r="A245" s="234"/>
      <c r="B245" s="234"/>
      <c r="C245" s="234"/>
      <c r="D245" s="234"/>
      <c r="E245" s="234"/>
      <c r="F245" s="234"/>
      <c r="G245" s="234"/>
      <c r="H245" s="234"/>
      <c r="I245" s="234"/>
      <c r="L245" s="232"/>
    </row>
    <row r="246" spans="1:12" s="231" customFormat="1" x14ac:dyDescent="0.2">
      <c r="A246" s="234"/>
      <c r="B246" s="234"/>
      <c r="C246" s="234"/>
      <c r="D246" s="234"/>
      <c r="E246" s="234"/>
      <c r="F246" s="234"/>
      <c r="G246" s="234"/>
      <c r="H246" s="234"/>
      <c r="I246" s="234"/>
      <c r="L246" s="232"/>
    </row>
    <row r="247" spans="1:12" s="231" customFormat="1" x14ac:dyDescent="0.2">
      <c r="A247" s="234"/>
      <c r="B247" s="234"/>
      <c r="C247" s="234"/>
      <c r="D247" s="234"/>
      <c r="E247" s="234"/>
      <c r="F247" s="234"/>
      <c r="G247" s="234"/>
      <c r="H247" s="234"/>
      <c r="I247" s="234"/>
      <c r="L247" s="232"/>
    </row>
    <row r="248" spans="1:12" s="231" customFormat="1" x14ac:dyDescent="0.2">
      <c r="A248" s="234"/>
      <c r="B248" s="234"/>
      <c r="C248" s="234"/>
      <c r="D248" s="234"/>
      <c r="E248" s="234"/>
      <c r="F248" s="234"/>
      <c r="G248" s="234"/>
      <c r="H248" s="234"/>
      <c r="I248" s="234"/>
      <c r="L248" s="232"/>
    </row>
    <row r="249" spans="1:12" s="231" customFormat="1" x14ac:dyDescent="0.2">
      <c r="A249" s="234"/>
      <c r="B249" s="234"/>
      <c r="C249" s="234"/>
      <c r="D249" s="234"/>
      <c r="E249" s="234"/>
      <c r="F249" s="234"/>
      <c r="G249" s="234"/>
      <c r="H249" s="234"/>
      <c r="I249" s="234"/>
      <c r="L249" s="232"/>
    </row>
    <row r="250" spans="1:12" s="231" customFormat="1" x14ac:dyDescent="0.2">
      <c r="A250" s="234"/>
      <c r="B250" s="234"/>
      <c r="C250" s="234"/>
      <c r="D250" s="234"/>
      <c r="E250" s="234"/>
      <c r="F250" s="234"/>
      <c r="G250" s="234"/>
      <c r="H250" s="234"/>
      <c r="I250" s="234"/>
      <c r="L250" s="232"/>
    </row>
    <row r="251" spans="1:12" s="231" customFormat="1" x14ac:dyDescent="0.2">
      <c r="A251" s="234"/>
      <c r="B251" s="234"/>
      <c r="C251" s="234"/>
      <c r="D251" s="234"/>
      <c r="E251" s="234"/>
      <c r="F251" s="234"/>
      <c r="G251" s="234"/>
      <c r="H251" s="234"/>
      <c r="I251" s="234"/>
      <c r="L251" s="232"/>
    </row>
    <row r="252" spans="1:12" s="231" customFormat="1" x14ac:dyDescent="0.2">
      <c r="A252" s="234"/>
      <c r="B252" s="234"/>
      <c r="C252" s="234"/>
      <c r="D252" s="234"/>
      <c r="E252" s="234"/>
      <c r="F252" s="234"/>
      <c r="G252" s="234"/>
      <c r="H252" s="234"/>
      <c r="I252" s="234"/>
      <c r="L252" s="232"/>
    </row>
    <row r="253" spans="1:12" s="231" customFormat="1" x14ac:dyDescent="0.2">
      <c r="A253" s="234"/>
      <c r="B253" s="234"/>
      <c r="C253" s="234"/>
      <c r="D253" s="234"/>
      <c r="E253" s="234"/>
      <c r="F253" s="234"/>
      <c r="G253" s="234"/>
      <c r="H253" s="234"/>
      <c r="I253" s="234"/>
      <c r="L253" s="232"/>
    </row>
    <row r="254" spans="1:12" s="231" customFormat="1" x14ac:dyDescent="0.2">
      <c r="A254" s="234"/>
      <c r="B254" s="234"/>
      <c r="C254" s="234"/>
      <c r="D254" s="234"/>
      <c r="E254" s="234"/>
      <c r="F254" s="234"/>
      <c r="G254" s="234"/>
      <c r="H254" s="234"/>
      <c r="I254" s="234"/>
      <c r="L254" s="232"/>
    </row>
    <row r="255" spans="1:12" s="231" customFormat="1" x14ac:dyDescent="0.2">
      <c r="A255" s="234"/>
      <c r="B255" s="234"/>
      <c r="C255" s="234"/>
      <c r="D255" s="234"/>
      <c r="E255" s="234"/>
      <c r="F255" s="234"/>
      <c r="G255" s="234"/>
      <c r="H255" s="234"/>
      <c r="I255" s="234"/>
      <c r="L255" s="232"/>
    </row>
    <row r="256" spans="1:12" s="231" customFormat="1" x14ac:dyDescent="0.2">
      <c r="A256" s="234"/>
      <c r="B256" s="234"/>
      <c r="C256" s="234"/>
      <c r="D256" s="234"/>
      <c r="E256" s="234"/>
      <c r="F256" s="234"/>
      <c r="G256" s="234"/>
      <c r="H256" s="234"/>
      <c r="I256" s="234"/>
      <c r="L256" s="232"/>
    </row>
    <row r="257" spans="1:12" s="231" customFormat="1" x14ac:dyDescent="0.2">
      <c r="A257" s="234"/>
      <c r="B257" s="234"/>
      <c r="C257" s="234"/>
      <c r="D257" s="234"/>
      <c r="E257" s="234"/>
      <c r="F257" s="234"/>
      <c r="G257" s="234"/>
      <c r="H257" s="234"/>
      <c r="I257" s="234"/>
      <c r="L257" s="232"/>
    </row>
    <row r="258" spans="1:12" s="231" customFormat="1" x14ac:dyDescent="0.2">
      <c r="A258" s="234"/>
      <c r="B258" s="234"/>
      <c r="C258" s="234"/>
      <c r="D258" s="234"/>
      <c r="E258" s="234"/>
      <c r="F258" s="234"/>
      <c r="G258" s="234"/>
      <c r="H258" s="234"/>
      <c r="I258" s="234"/>
      <c r="L258" s="232"/>
    </row>
    <row r="259" spans="1:12" s="231" customFormat="1" x14ac:dyDescent="0.2">
      <c r="A259" s="234"/>
      <c r="B259" s="234"/>
      <c r="C259" s="234"/>
      <c r="D259" s="234"/>
      <c r="E259" s="234"/>
      <c r="F259" s="234"/>
      <c r="G259" s="234"/>
      <c r="H259" s="234"/>
      <c r="I259" s="234"/>
      <c r="L259" s="232"/>
    </row>
    <row r="260" spans="1:12" s="231" customFormat="1" x14ac:dyDescent="0.2">
      <c r="A260" s="234"/>
      <c r="B260" s="234"/>
      <c r="C260" s="234"/>
      <c r="D260" s="234"/>
      <c r="E260" s="234"/>
      <c r="F260" s="234"/>
      <c r="G260" s="234"/>
      <c r="H260" s="234"/>
      <c r="I260" s="234"/>
      <c r="L260" s="232"/>
    </row>
    <row r="261" spans="1:12" s="231" customFormat="1" x14ac:dyDescent="0.2">
      <c r="A261" s="234"/>
      <c r="B261" s="234"/>
      <c r="C261" s="234"/>
      <c r="D261" s="234"/>
      <c r="E261" s="234"/>
      <c r="F261" s="234"/>
      <c r="G261" s="234"/>
      <c r="H261" s="234"/>
      <c r="I261" s="234"/>
      <c r="L261" s="232"/>
    </row>
    <row r="262" spans="1:12" s="231" customFormat="1" x14ac:dyDescent="0.2">
      <c r="A262" s="234"/>
      <c r="B262" s="234"/>
      <c r="C262" s="234"/>
      <c r="D262" s="234"/>
      <c r="E262" s="234"/>
      <c r="F262" s="234"/>
      <c r="G262" s="234"/>
      <c r="H262" s="234"/>
      <c r="I262" s="234"/>
      <c r="L262" s="232"/>
    </row>
  </sheetData>
  <mergeCells count="15">
    <mergeCell ref="K8:K9"/>
    <mergeCell ref="B7:I7"/>
    <mergeCell ref="C8:C9"/>
    <mergeCell ref="B6:I6"/>
    <mergeCell ref="A8:A9"/>
    <mergeCell ref="B8:B9"/>
    <mergeCell ref="D8:D9"/>
    <mergeCell ref="E8:E9"/>
    <mergeCell ref="F8:I8"/>
    <mergeCell ref="F41:F42"/>
    <mergeCell ref="A41:A42"/>
    <mergeCell ref="B41:B42"/>
    <mergeCell ref="C41:C42"/>
    <mergeCell ref="D41:D42"/>
    <mergeCell ref="E41:E42"/>
  </mergeCells>
  <dataValidations disablePrompts="1" count="2">
    <dataValidation type="list" allowBlank="1" showInputMessage="1" showErrorMessage="1" sqref="B6:I6 B39:F39">
      <formula1>$K$4:$S$4</formula1>
    </dataValidation>
    <dataValidation type="list" allowBlank="1" showInputMessage="1" showErrorMessage="1" sqref="C5 C38">
      <formula1>$K$3:$M$3</formula1>
    </dataValidation>
  </dataValidations>
  <pageMargins left="0.19685039370078741" right="0.19685039370078741" top="0.39370078740157483" bottom="0.39370078740157483" header="0" footer="0"/>
  <pageSetup scale="95" orientation="landscape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A67"/>
  <sheetViews>
    <sheetView tabSelected="1" zoomScale="51" zoomScaleNormal="51" workbookViewId="0">
      <selection activeCell="AA33" sqref="AA33"/>
    </sheetView>
  </sheetViews>
  <sheetFormatPr baseColWidth="10" defaultRowHeight="12.75" x14ac:dyDescent="0.2"/>
  <sheetData>
    <row r="2" spans="1:27" x14ac:dyDescent="0.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x14ac:dyDescent="0.2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x14ac:dyDescent="0.2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x14ac:dyDescent="0.2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ht="60.75" x14ac:dyDescent="0.8">
      <c r="A6" s="2"/>
      <c r="B6" s="2"/>
      <c r="C6" s="2"/>
      <c r="D6" s="2"/>
      <c r="E6" s="2"/>
      <c r="F6" s="2"/>
      <c r="G6" s="2"/>
      <c r="H6" s="378" t="s">
        <v>1119</v>
      </c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x14ac:dyDescent="0.2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ht="33" x14ac:dyDescent="0.4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379" t="s">
        <v>1120</v>
      </c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</row>
    <row r="9" spans="1:27" x14ac:dyDescent="0.2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spans="1:27" x14ac:dyDescent="0.2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spans="1:27" x14ac:dyDescent="0.2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 spans="1:27" x14ac:dyDescent="0.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</row>
    <row r="13" spans="1:27" x14ac:dyDescent="0.2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</row>
    <row r="14" spans="1:27" x14ac:dyDescent="0.2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</row>
    <row r="15" spans="1:27" x14ac:dyDescent="0.2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</row>
    <row r="16" spans="1:27" x14ac:dyDescent="0.2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T16" s="2"/>
      <c r="U16" s="2"/>
      <c r="V16" s="2"/>
      <c r="W16" s="2"/>
      <c r="X16" s="2"/>
      <c r="Y16" s="2"/>
      <c r="Z16" s="2"/>
      <c r="AA16" s="2"/>
    </row>
    <row r="17" spans="1:27" x14ac:dyDescent="0.2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</row>
    <row r="18" spans="1:27" x14ac:dyDescent="0.2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</row>
    <row r="19" spans="1:27" x14ac:dyDescent="0.2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</row>
    <row r="20" spans="1:27" x14ac:dyDescent="0.2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</row>
    <row r="21" spans="1:27" x14ac:dyDescent="0.2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</row>
    <row r="22" spans="1:27" x14ac:dyDescent="0.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</row>
    <row r="23" spans="1:27" x14ac:dyDescent="0.2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</row>
    <row r="24" spans="1:27" x14ac:dyDescent="0.2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spans="1:27" x14ac:dyDescent="0.2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</row>
    <row r="26" spans="1:27" x14ac:dyDescent="0.2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</row>
    <row r="27" spans="1:27" x14ac:dyDescent="0.2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</row>
    <row r="28" spans="1:27" x14ac:dyDescent="0.2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</row>
    <row r="29" spans="1:27" x14ac:dyDescent="0.2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</row>
    <row r="30" spans="1:27" x14ac:dyDescent="0.2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</row>
    <row r="31" spans="1:27" x14ac:dyDescent="0.2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</row>
    <row r="32" spans="1:27" x14ac:dyDescent="0.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spans="1:27" x14ac:dyDescent="0.2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</row>
    <row r="34" spans="1:27" x14ac:dyDescent="0.2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</row>
    <row r="35" spans="1:27" x14ac:dyDescent="0.2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</row>
    <row r="36" spans="1:27" x14ac:dyDescent="0.2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</row>
    <row r="37" spans="1:27" x14ac:dyDescent="0.2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</row>
    <row r="38" spans="1:27" x14ac:dyDescent="0.2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</row>
    <row r="39" spans="1:27" x14ac:dyDescent="0.2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</row>
    <row r="40" spans="1:27" x14ac:dyDescent="0.2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</row>
    <row r="41" spans="1:27" x14ac:dyDescent="0.2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</row>
    <row r="42" spans="1:27" x14ac:dyDescent="0.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</row>
    <row r="43" spans="1:27" x14ac:dyDescent="0.2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</row>
    <row r="44" spans="1:27" x14ac:dyDescent="0.2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</row>
    <row r="45" spans="1:27" x14ac:dyDescent="0.2">
      <c r="A45" s="2"/>
      <c r="B45" s="2"/>
      <c r="C45" s="2"/>
      <c r="D45" s="2"/>
      <c r="E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</row>
    <row r="46" spans="1:27" x14ac:dyDescent="0.2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</row>
    <row r="47" spans="1:27" x14ac:dyDescent="0.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</row>
    <row r="48" spans="1:27" x14ac:dyDescent="0.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</row>
    <row r="49" spans="1:27" x14ac:dyDescent="0.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</row>
    <row r="50" spans="1:27" x14ac:dyDescent="0.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</row>
    <row r="51" spans="1:27" x14ac:dyDescent="0.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</row>
    <row r="52" spans="1:27" x14ac:dyDescent="0.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</row>
    <row r="53" spans="1:27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</row>
    <row r="54" spans="1:27" x14ac:dyDescent="0.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</row>
    <row r="55" spans="1:27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</row>
    <row r="56" spans="1:27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</row>
    <row r="57" spans="1:27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</row>
    <row r="58" spans="1:27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</row>
    <row r="59" spans="1:27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</row>
    <row r="60" spans="1:27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</row>
    <row r="61" spans="1:27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</row>
    <row r="62" spans="1:27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</row>
    <row r="63" spans="1:27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</row>
    <row r="64" spans="1:27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</row>
    <row r="65" spans="1:27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</row>
    <row r="66" spans="1:27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</row>
    <row r="67" spans="1:27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</row>
  </sheetData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293"/>
  <sheetViews>
    <sheetView showGridLines="0" topLeftCell="B7" zoomScale="93" zoomScaleNormal="93" workbookViewId="0">
      <pane xSplit="4" ySplit="2" topLeftCell="F9" activePane="bottomRight" state="frozen"/>
      <selection activeCell="B7" sqref="B7"/>
      <selection pane="topRight" activeCell="F7" sqref="F7"/>
      <selection pane="bottomLeft" activeCell="B9" sqref="B9"/>
      <selection pane="bottomRight" activeCell="V8" sqref="V8:V119"/>
    </sheetView>
  </sheetViews>
  <sheetFormatPr baseColWidth="10" defaultColWidth="9.140625" defaultRowHeight="15" x14ac:dyDescent="0.25"/>
  <cols>
    <col min="1" max="1" width="19.7109375" style="177" customWidth="1"/>
    <col min="2" max="2" width="22.42578125" style="177" customWidth="1"/>
    <col min="3" max="3" width="18.5703125" style="177" customWidth="1"/>
    <col min="4" max="4" width="12.7109375" style="177" customWidth="1"/>
    <col min="5" max="5" width="22.7109375" style="177" customWidth="1"/>
    <col min="6" max="11" width="5.5703125" style="177" customWidth="1"/>
    <col min="12" max="12" width="5.5703125" style="175" customWidth="1"/>
    <col min="13" max="13" width="5.5703125" style="171" customWidth="1"/>
    <col min="14" max="17" width="5.5703125" style="172" customWidth="1"/>
    <col min="18" max="18" width="9.42578125" style="172" customWidth="1"/>
    <col min="19" max="21" width="12.140625" style="172" customWidth="1"/>
    <col min="22" max="22" width="12.140625" style="176" customWidth="1"/>
    <col min="23" max="23" width="16.140625" style="227" customWidth="1"/>
    <col min="24" max="24" width="9.140625" style="176"/>
    <col min="25" max="25" width="9.140625" style="214"/>
    <col min="26" max="58" width="9.140625" style="176"/>
    <col min="59" max="16384" width="9.140625" style="165"/>
  </cols>
  <sheetData>
    <row r="1" spans="1:58" s="172" customFormat="1" x14ac:dyDescent="0.25">
      <c r="A1" s="363" t="e">
        <f>+#REF!</f>
        <v>#REF!</v>
      </c>
      <c r="B1" s="363"/>
      <c r="C1" s="363"/>
      <c r="D1" s="363"/>
      <c r="E1" s="363"/>
      <c r="F1" s="363"/>
      <c r="G1" s="363"/>
      <c r="H1" s="363"/>
      <c r="I1" s="363"/>
      <c r="J1" s="363"/>
      <c r="K1" s="363"/>
      <c r="L1" s="171"/>
      <c r="M1" s="171"/>
      <c r="W1" s="226"/>
      <c r="X1" s="176"/>
      <c r="Y1" s="214"/>
      <c r="Z1" s="176"/>
      <c r="AA1" s="176"/>
      <c r="AB1" s="176"/>
      <c r="AC1" s="176"/>
      <c r="AD1" s="176"/>
      <c r="AE1" s="176"/>
      <c r="AF1" s="176"/>
      <c r="AG1" s="176"/>
      <c r="AH1" s="176"/>
    </row>
    <row r="2" spans="1:58" s="172" customFormat="1" ht="15.75" x14ac:dyDescent="0.25">
      <c r="A2" s="364" t="s">
        <v>76</v>
      </c>
      <c r="B2" s="364"/>
      <c r="C2" s="364"/>
      <c r="D2" s="364"/>
      <c r="E2" s="364"/>
      <c r="F2" s="364"/>
      <c r="G2" s="364"/>
      <c r="H2" s="364"/>
      <c r="I2" s="364"/>
      <c r="J2" s="364"/>
      <c r="K2" s="364"/>
      <c r="L2" s="171"/>
      <c r="M2" s="171"/>
      <c r="W2" s="226"/>
      <c r="X2" s="176"/>
      <c r="Y2" s="214"/>
      <c r="Z2" s="176"/>
      <c r="AA2" s="176"/>
      <c r="AB2" s="176"/>
      <c r="AC2" s="176"/>
      <c r="AD2" s="176"/>
      <c r="AE2" s="176"/>
      <c r="AF2" s="176"/>
      <c r="AG2" s="176"/>
      <c r="AH2" s="176"/>
    </row>
    <row r="3" spans="1:58" s="172" customFormat="1" x14ac:dyDescent="0.25">
      <c r="A3" s="365" t="s">
        <v>77</v>
      </c>
      <c r="B3" s="365"/>
      <c r="C3" s="365"/>
      <c r="D3" s="365"/>
      <c r="E3" s="365"/>
      <c r="F3" s="365"/>
      <c r="G3" s="365"/>
      <c r="H3" s="365"/>
      <c r="I3" s="365"/>
      <c r="J3" s="365"/>
      <c r="K3" s="365"/>
      <c r="L3" s="174" t="s">
        <v>86</v>
      </c>
      <c r="M3" s="171"/>
      <c r="W3" s="226"/>
      <c r="X3" s="176"/>
      <c r="Y3" s="214"/>
      <c r="Z3" s="176"/>
      <c r="AA3" s="176"/>
      <c r="AB3" s="176"/>
      <c r="AC3" s="176"/>
      <c r="AD3" s="176"/>
      <c r="AE3" s="176"/>
      <c r="AF3" s="176"/>
      <c r="AG3" s="176"/>
      <c r="AH3" s="176"/>
    </row>
    <row r="4" spans="1:58" s="172" customFormat="1" x14ac:dyDescent="0.25">
      <c r="A4" s="366" t="s">
        <v>789</v>
      </c>
      <c r="B4" s="366"/>
      <c r="C4" s="366"/>
      <c r="D4" s="366"/>
      <c r="E4" s="366"/>
      <c r="F4" s="366"/>
      <c r="G4" s="366"/>
      <c r="H4" s="366"/>
      <c r="I4" s="366"/>
      <c r="J4" s="366"/>
      <c r="K4" s="366"/>
      <c r="L4" s="174" t="s">
        <v>88</v>
      </c>
      <c r="M4" s="171"/>
      <c r="W4" s="226"/>
      <c r="X4" s="176"/>
      <c r="Y4" s="214"/>
      <c r="Z4" s="176"/>
      <c r="AA4" s="176"/>
      <c r="AB4" s="176"/>
      <c r="AC4" s="176"/>
      <c r="AD4" s="176"/>
      <c r="AE4" s="176"/>
      <c r="AF4" s="176"/>
      <c r="AG4" s="176"/>
      <c r="AH4" s="176"/>
    </row>
    <row r="5" spans="1:58" s="172" customFormat="1" x14ac:dyDescent="0.25">
      <c r="A5" s="366" t="e">
        <f>#REF!</f>
        <v>#REF!</v>
      </c>
      <c r="B5" s="366"/>
      <c r="C5" s="366"/>
      <c r="D5" s="366"/>
      <c r="E5" s="366"/>
      <c r="F5" s="366"/>
      <c r="G5" s="366"/>
      <c r="H5" s="366"/>
      <c r="I5" s="366"/>
      <c r="J5" s="366"/>
      <c r="K5" s="366"/>
      <c r="L5" s="174" t="s">
        <v>87</v>
      </c>
      <c r="M5" s="173"/>
      <c r="W5" s="226"/>
      <c r="X5" s="176"/>
      <c r="Y5" s="214"/>
      <c r="Z5" s="176"/>
      <c r="AA5" s="176"/>
      <c r="AB5" s="176"/>
      <c r="AC5" s="176"/>
      <c r="AD5" s="176"/>
      <c r="AE5" s="176"/>
      <c r="AF5" s="176"/>
      <c r="AG5" s="176"/>
      <c r="AH5" s="176"/>
    </row>
    <row r="6" spans="1:58" x14ac:dyDescent="0.25">
      <c r="A6" s="213" t="s">
        <v>65</v>
      </c>
      <c r="B6" s="367" t="s">
        <v>963</v>
      </c>
      <c r="C6" s="367"/>
      <c r="D6" s="367"/>
      <c r="E6" s="367"/>
      <c r="F6" s="367"/>
      <c r="G6" s="367"/>
      <c r="H6" s="367"/>
      <c r="I6" s="367"/>
      <c r="J6" s="367"/>
      <c r="K6" s="367"/>
      <c r="L6" s="174" t="s">
        <v>721</v>
      </c>
    </row>
    <row r="7" spans="1:58" s="172" customFormat="1" x14ac:dyDescent="0.25">
      <c r="A7" s="218" t="s">
        <v>723</v>
      </c>
      <c r="B7" s="362"/>
      <c r="C7" s="362"/>
      <c r="D7" s="362"/>
      <c r="E7" s="362"/>
      <c r="F7" s="362"/>
      <c r="G7" s="362"/>
      <c r="H7" s="362"/>
      <c r="I7" s="362"/>
      <c r="J7" s="362"/>
      <c r="K7" s="362"/>
      <c r="L7" s="175"/>
      <c r="M7" s="173"/>
      <c r="V7" s="176"/>
      <c r="W7" s="227"/>
      <c r="X7" s="176"/>
      <c r="Y7" s="214"/>
      <c r="Z7" s="176"/>
      <c r="AA7" s="176"/>
      <c r="AB7" s="176"/>
      <c r="AC7" s="176"/>
      <c r="AD7" s="176"/>
      <c r="AE7" s="176"/>
      <c r="AF7" s="176"/>
      <c r="AG7" s="176"/>
      <c r="AH7" s="176"/>
      <c r="AI7" s="176"/>
      <c r="AJ7" s="176"/>
      <c r="AK7" s="176"/>
      <c r="AL7" s="176"/>
      <c r="AM7" s="176"/>
      <c r="AN7" s="176"/>
      <c r="AO7" s="176"/>
      <c r="AP7" s="176"/>
      <c r="AQ7" s="176"/>
      <c r="AR7" s="176"/>
      <c r="AS7" s="176"/>
      <c r="AT7" s="176"/>
      <c r="AU7" s="176"/>
      <c r="AV7" s="176"/>
      <c r="AW7" s="176"/>
      <c r="AX7" s="176"/>
      <c r="AY7" s="176"/>
      <c r="AZ7" s="176"/>
      <c r="BA7" s="176"/>
      <c r="BB7" s="176"/>
      <c r="BC7" s="176"/>
      <c r="BD7" s="176"/>
      <c r="BE7" s="176"/>
      <c r="BF7" s="176"/>
    </row>
    <row r="8" spans="1:58" s="178" customFormat="1" ht="25.5" x14ac:dyDescent="0.25">
      <c r="A8" s="217" t="s">
        <v>725</v>
      </c>
      <c r="B8" s="217" t="s">
        <v>726</v>
      </c>
      <c r="C8" s="217" t="s">
        <v>727</v>
      </c>
      <c r="D8" s="217" t="s">
        <v>728</v>
      </c>
      <c r="E8" s="217" t="s">
        <v>729</v>
      </c>
      <c r="F8" s="223" t="s">
        <v>730</v>
      </c>
      <c r="G8" s="223" t="s">
        <v>731</v>
      </c>
      <c r="H8" s="223" t="s">
        <v>732</v>
      </c>
      <c r="I8" s="223" t="s">
        <v>733</v>
      </c>
      <c r="J8" s="223" t="s">
        <v>734</v>
      </c>
      <c r="K8" s="223" t="s">
        <v>735</v>
      </c>
      <c r="L8" s="223" t="s">
        <v>736</v>
      </c>
      <c r="M8" s="223" t="s">
        <v>737</v>
      </c>
      <c r="N8" s="223" t="s">
        <v>738</v>
      </c>
      <c r="O8" s="223" t="s">
        <v>739</v>
      </c>
      <c r="P8" s="223" t="s">
        <v>740</v>
      </c>
      <c r="Q8" s="223" t="s">
        <v>741</v>
      </c>
      <c r="R8" s="225" t="s">
        <v>742</v>
      </c>
      <c r="S8" s="224" t="s">
        <v>743</v>
      </c>
      <c r="T8" s="224" t="s">
        <v>744</v>
      </c>
      <c r="U8" s="224" t="s">
        <v>745</v>
      </c>
      <c r="W8" s="215"/>
    </row>
    <row r="9" spans="1:58" s="3" customFormat="1" ht="25.5" customHeight="1" x14ac:dyDescent="0.2">
      <c r="A9" s="351" t="s">
        <v>753</v>
      </c>
      <c r="B9" s="348" t="s">
        <v>752</v>
      </c>
      <c r="C9" s="372" t="s">
        <v>793</v>
      </c>
      <c r="D9" s="180" t="s">
        <v>894</v>
      </c>
      <c r="E9" s="183" t="s">
        <v>814</v>
      </c>
      <c r="F9" s="181"/>
      <c r="G9" s="181"/>
      <c r="H9" s="181"/>
      <c r="I9" s="181"/>
      <c r="J9" s="181"/>
      <c r="K9" s="181">
        <v>1</v>
      </c>
      <c r="L9" s="181"/>
      <c r="M9" s="181"/>
      <c r="N9" s="181"/>
      <c r="O9" s="181"/>
      <c r="P9" s="181"/>
      <c r="Q9" s="181"/>
      <c r="R9" s="182">
        <v>1</v>
      </c>
      <c r="S9" s="180" t="s">
        <v>755</v>
      </c>
      <c r="T9" s="180" t="s">
        <v>749</v>
      </c>
      <c r="U9" s="180"/>
      <c r="W9" s="216"/>
    </row>
    <row r="10" spans="1:58" s="3" customFormat="1" ht="25.5" x14ac:dyDescent="0.2">
      <c r="A10" s="352"/>
      <c r="B10" s="349"/>
      <c r="C10" s="368"/>
      <c r="D10" s="180" t="s">
        <v>895</v>
      </c>
      <c r="E10" s="183" t="s">
        <v>815</v>
      </c>
      <c r="F10" s="181"/>
      <c r="G10" s="181"/>
      <c r="H10" s="181"/>
      <c r="I10" s="181"/>
      <c r="J10" s="181"/>
      <c r="K10" s="181">
        <v>1</v>
      </c>
      <c r="L10" s="181"/>
      <c r="M10" s="181"/>
      <c r="N10" s="181"/>
      <c r="O10" s="181"/>
      <c r="P10" s="181"/>
      <c r="Q10" s="181"/>
      <c r="R10" s="182">
        <v>1</v>
      </c>
      <c r="S10" s="180" t="s">
        <v>755</v>
      </c>
      <c r="T10" s="180" t="s">
        <v>749</v>
      </c>
      <c r="U10" s="180"/>
      <c r="W10" s="216"/>
    </row>
    <row r="11" spans="1:58" s="3" customFormat="1" ht="25.5" x14ac:dyDescent="0.2">
      <c r="A11" s="352"/>
      <c r="B11" s="349"/>
      <c r="C11" s="368"/>
      <c r="D11" s="180" t="s">
        <v>896</v>
      </c>
      <c r="E11" s="183" t="s">
        <v>816</v>
      </c>
      <c r="F11" s="181"/>
      <c r="G11" s="181"/>
      <c r="H11" s="181"/>
      <c r="I11" s="181"/>
      <c r="J11" s="181"/>
      <c r="K11" s="181"/>
      <c r="L11" s="181"/>
      <c r="M11" s="181"/>
      <c r="N11" s="181"/>
      <c r="O11" s="181"/>
      <c r="P11" s="181">
        <v>1</v>
      </c>
      <c r="Q11" s="181"/>
      <c r="R11" s="182">
        <v>1</v>
      </c>
      <c r="S11" s="180" t="s">
        <v>772</v>
      </c>
      <c r="T11" s="180"/>
      <c r="U11" s="180"/>
      <c r="W11" s="216"/>
    </row>
    <row r="12" spans="1:58" s="3" customFormat="1" ht="51" x14ac:dyDescent="0.2">
      <c r="A12" s="352"/>
      <c r="B12" s="349"/>
      <c r="C12" s="368"/>
      <c r="D12" s="180" t="s">
        <v>897</v>
      </c>
      <c r="E12" s="183" t="s">
        <v>975</v>
      </c>
      <c r="F12" s="181"/>
      <c r="G12" s="181">
        <v>1</v>
      </c>
      <c r="H12" s="181"/>
      <c r="I12" s="181"/>
      <c r="J12" s="181"/>
      <c r="K12" s="181"/>
      <c r="L12" s="181"/>
      <c r="M12" s="181"/>
      <c r="N12" s="181"/>
      <c r="O12" s="181"/>
      <c r="P12" s="181"/>
      <c r="Q12" s="181"/>
      <c r="R12" s="182">
        <v>1</v>
      </c>
      <c r="S12" s="180" t="s">
        <v>765</v>
      </c>
      <c r="T12" s="180"/>
      <c r="U12" s="180"/>
      <c r="W12" s="216"/>
    </row>
    <row r="13" spans="1:58" s="3" customFormat="1" ht="51" x14ac:dyDescent="0.2">
      <c r="A13" s="352"/>
      <c r="B13" s="349"/>
      <c r="C13" s="368"/>
      <c r="D13" s="180" t="s">
        <v>898</v>
      </c>
      <c r="E13" s="183" t="s">
        <v>817</v>
      </c>
      <c r="F13" s="181"/>
      <c r="G13" s="181"/>
      <c r="H13" s="181">
        <v>1</v>
      </c>
      <c r="I13" s="181"/>
      <c r="J13" s="181"/>
      <c r="K13" s="181">
        <v>1</v>
      </c>
      <c r="L13" s="181"/>
      <c r="M13" s="181"/>
      <c r="N13" s="181">
        <v>1</v>
      </c>
      <c r="O13" s="181"/>
      <c r="P13" s="181"/>
      <c r="Q13" s="181">
        <v>1</v>
      </c>
      <c r="R13" s="182">
        <f>SUM(H13:Q13)</f>
        <v>4</v>
      </c>
      <c r="S13" s="180" t="s">
        <v>773</v>
      </c>
      <c r="T13" s="180" t="s">
        <v>747</v>
      </c>
      <c r="U13" s="180"/>
      <c r="W13" s="216"/>
    </row>
    <row r="14" spans="1:58" s="3" customFormat="1" ht="38.25" x14ac:dyDescent="0.2">
      <c r="A14" s="352"/>
      <c r="B14" s="361"/>
      <c r="C14" s="368"/>
      <c r="D14" s="337" t="s">
        <v>960</v>
      </c>
      <c r="E14" s="183" t="s">
        <v>938</v>
      </c>
      <c r="F14" s="181">
        <v>1</v>
      </c>
      <c r="G14" s="181"/>
      <c r="H14" s="181"/>
      <c r="I14" s="181"/>
      <c r="J14" s="181"/>
      <c r="K14" s="181"/>
      <c r="L14" s="181"/>
      <c r="M14" s="181"/>
      <c r="N14" s="181"/>
      <c r="O14" s="181"/>
      <c r="P14" s="181"/>
      <c r="Q14" s="181"/>
      <c r="R14" s="182">
        <v>1</v>
      </c>
      <c r="S14" s="180" t="s">
        <v>749</v>
      </c>
      <c r="T14" s="180" t="s">
        <v>767</v>
      </c>
      <c r="U14" s="180"/>
      <c r="W14" s="216"/>
    </row>
    <row r="15" spans="1:58" s="3" customFormat="1" ht="51" x14ac:dyDescent="0.2">
      <c r="A15" s="352"/>
      <c r="B15" s="349"/>
      <c r="C15" s="368"/>
      <c r="D15" s="180" t="s">
        <v>1045</v>
      </c>
      <c r="E15" s="183" t="s">
        <v>818</v>
      </c>
      <c r="F15" s="181"/>
      <c r="G15" s="181"/>
      <c r="H15" s="181"/>
      <c r="I15" s="181">
        <v>1</v>
      </c>
      <c r="J15" s="181"/>
      <c r="K15" s="181"/>
      <c r="L15" s="181"/>
      <c r="M15" s="181"/>
      <c r="N15" s="181"/>
      <c r="O15" s="181"/>
      <c r="P15" s="181"/>
      <c r="Q15" s="181"/>
      <c r="R15" s="182">
        <f t="shared" ref="R15:R95" si="0">SUM(F15:Q15)</f>
        <v>1</v>
      </c>
      <c r="S15" s="180" t="s">
        <v>749</v>
      </c>
      <c r="T15" s="180" t="s">
        <v>767</v>
      </c>
      <c r="U15" s="180"/>
      <c r="W15" s="216"/>
    </row>
    <row r="16" spans="1:58" s="3" customFormat="1" ht="38.25" x14ac:dyDescent="0.2">
      <c r="A16" s="352"/>
      <c r="B16" s="349"/>
      <c r="C16" s="368"/>
      <c r="D16" s="180" t="s">
        <v>1046</v>
      </c>
      <c r="E16" s="183" t="s">
        <v>819</v>
      </c>
      <c r="F16" s="181"/>
      <c r="G16" s="181"/>
      <c r="H16" s="181">
        <v>1</v>
      </c>
      <c r="I16" s="181"/>
      <c r="J16" s="181"/>
      <c r="K16" s="181">
        <v>1</v>
      </c>
      <c r="L16" s="181"/>
      <c r="M16" s="181"/>
      <c r="N16" s="181">
        <v>1</v>
      </c>
      <c r="O16" s="181"/>
      <c r="P16" s="181"/>
      <c r="Q16" s="181">
        <v>1</v>
      </c>
      <c r="R16" s="182">
        <f t="shared" si="0"/>
        <v>4</v>
      </c>
      <c r="S16" s="180" t="s">
        <v>747</v>
      </c>
      <c r="T16" s="180"/>
      <c r="U16" s="180"/>
      <c r="W16" s="216"/>
    </row>
    <row r="17" spans="1:24" s="3" customFormat="1" ht="63.75" x14ac:dyDescent="0.2">
      <c r="A17" s="352"/>
      <c r="B17" s="349"/>
      <c r="C17" s="368"/>
      <c r="D17" s="180" t="s">
        <v>1047</v>
      </c>
      <c r="E17" s="183" t="s">
        <v>820</v>
      </c>
      <c r="F17" s="181"/>
      <c r="G17" s="181"/>
      <c r="H17" s="181">
        <v>1</v>
      </c>
      <c r="I17" s="181"/>
      <c r="J17" s="181"/>
      <c r="K17" s="181">
        <v>1</v>
      </c>
      <c r="L17" s="181"/>
      <c r="M17" s="181"/>
      <c r="N17" s="181">
        <v>1</v>
      </c>
      <c r="O17" s="181"/>
      <c r="P17" s="181"/>
      <c r="Q17" s="181">
        <v>1</v>
      </c>
      <c r="R17" s="182">
        <f t="shared" si="0"/>
        <v>4</v>
      </c>
      <c r="S17" s="180" t="s">
        <v>749</v>
      </c>
      <c r="T17" s="180" t="s">
        <v>767</v>
      </c>
      <c r="U17" s="180"/>
      <c r="W17" s="216"/>
    </row>
    <row r="18" spans="1:24" s="3" customFormat="1" ht="25.5" x14ac:dyDescent="0.2">
      <c r="A18" s="353"/>
      <c r="B18" s="350"/>
      <c r="C18" s="369"/>
      <c r="D18" s="180" t="s">
        <v>1048</v>
      </c>
      <c r="E18" s="183" t="s">
        <v>1080</v>
      </c>
      <c r="F18" s="181">
        <v>1</v>
      </c>
      <c r="G18" s="181">
        <v>1</v>
      </c>
      <c r="H18" s="181">
        <v>1</v>
      </c>
      <c r="I18" s="181">
        <v>1</v>
      </c>
      <c r="J18" s="181">
        <v>1</v>
      </c>
      <c r="K18" s="181">
        <v>1</v>
      </c>
      <c r="L18" s="181">
        <v>1</v>
      </c>
      <c r="M18" s="181">
        <v>1</v>
      </c>
      <c r="N18" s="181">
        <v>1</v>
      </c>
      <c r="O18" s="181">
        <v>1</v>
      </c>
      <c r="P18" s="181">
        <v>1</v>
      </c>
      <c r="Q18" s="181">
        <v>1</v>
      </c>
      <c r="R18" s="182">
        <v>12</v>
      </c>
      <c r="S18" s="180" t="s">
        <v>749</v>
      </c>
      <c r="T18" s="180" t="s">
        <v>767</v>
      </c>
      <c r="U18" s="180"/>
      <c r="W18" s="216"/>
    </row>
    <row r="19" spans="1:24" s="3" customFormat="1" ht="38.25" x14ac:dyDescent="0.2">
      <c r="A19" s="351" t="s">
        <v>753</v>
      </c>
      <c r="B19" s="180" t="s">
        <v>770</v>
      </c>
      <c r="C19" s="222" t="s">
        <v>794</v>
      </c>
      <c r="D19" s="180" t="s">
        <v>899</v>
      </c>
      <c r="E19" s="332" t="s">
        <v>821</v>
      </c>
      <c r="F19" s="181">
        <v>1</v>
      </c>
      <c r="G19" s="181">
        <v>1</v>
      </c>
      <c r="H19" s="181">
        <v>1</v>
      </c>
      <c r="I19" s="181">
        <v>1</v>
      </c>
      <c r="J19" s="181">
        <v>1</v>
      </c>
      <c r="K19" s="181">
        <v>1</v>
      </c>
      <c r="L19" s="181">
        <v>1</v>
      </c>
      <c r="M19" s="181">
        <v>1</v>
      </c>
      <c r="N19" s="181">
        <v>1</v>
      </c>
      <c r="O19" s="181">
        <v>1</v>
      </c>
      <c r="P19" s="181">
        <v>1</v>
      </c>
      <c r="Q19" s="181">
        <v>1</v>
      </c>
      <c r="R19" s="182">
        <v>12</v>
      </c>
      <c r="S19" s="180" t="s">
        <v>765</v>
      </c>
      <c r="T19" s="180" t="s">
        <v>17</v>
      </c>
      <c r="U19" s="180"/>
      <c r="W19" s="216"/>
    </row>
    <row r="20" spans="1:24" s="3" customFormat="1" ht="51" customHeight="1" x14ac:dyDescent="0.2">
      <c r="A20" s="352"/>
      <c r="B20" s="349" t="s">
        <v>771</v>
      </c>
      <c r="C20" s="354" t="s">
        <v>1082</v>
      </c>
      <c r="D20" s="180" t="s">
        <v>1085</v>
      </c>
      <c r="E20" s="332" t="s">
        <v>1083</v>
      </c>
      <c r="F20" s="181">
        <v>1</v>
      </c>
      <c r="G20" s="181">
        <v>1</v>
      </c>
      <c r="H20" s="181">
        <v>1</v>
      </c>
      <c r="I20" s="181">
        <v>1</v>
      </c>
      <c r="J20" s="181">
        <v>1</v>
      </c>
      <c r="K20" s="181">
        <v>1</v>
      </c>
      <c r="L20" s="181">
        <v>1</v>
      </c>
      <c r="M20" s="181">
        <v>1</v>
      </c>
      <c r="N20" s="181">
        <v>1</v>
      </c>
      <c r="O20" s="181">
        <v>1</v>
      </c>
      <c r="P20" s="181">
        <v>1</v>
      </c>
      <c r="Q20" s="181">
        <v>1</v>
      </c>
      <c r="R20" s="182">
        <f>SUM(F20:Q20)</f>
        <v>12</v>
      </c>
      <c r="S20" s="180" t="s">
        <v>765</v>
      </c>
      <c r="T20" s="180"/>
      <c r="U20" s="180"/>
      <c r="W20" s="216"/>
    </row>
    <row r="21" spans="1:24" s="3" customFormat="1" ht="38.25" x14ac:dyDescent="0.2">
      <c r="A21" s="352"/>
      <c r="B21" s="349"/>
      <c r="C21" s="356"/>
      <c r="D21" s="180" t="s">
        <v>1086</v>
      </c>
      <c r="E21" s="332" t="s">
        <v>1084</v>
      </c>
      <c r="F21" s="181"/>
      <c r="G21" s="181"/>
      <c r="H21" s="181">
        <v>1</v>
      </c>
      <c r="I21" s="181"/>
      <c r="J21" s="181"/>
      <c r="K21" s="181">
        <v>1</v>
      </c>
      <c r="L21" s="181"/>
      <c r="M21" s="181"/>
      <c r="N21" s="181">
        <v>1</v>
      </c>
      <c r="O21" s="181"/>
      <c r="P21" s="181"/>
      <c r="Q21" s="181">
        <v>1</v>
      </c>
      <c r="R21" s="182">
        <f>SUM(F21:Q21)</f>
        <v>4</v>
      </c>
      <c r="S21" s="180" t="s">
        <v>747</v>
      </c>
      <c r="T21" s="180"/>
      <c r="U21" s="180"/>
      <c r="W21" s="216"/>
    </row>
    <row r="22" spans="1:24" s="3" customFormat="1" ht="63.75" x14ac:dyDescent="0.2">
      <c r="A22" s="353"/>
      <c r="B22" s="350"/>
      <c r="C22" s="222" t="s">
        <v>795</v>
      </c>
      <c r="D22" s="180" t="s">
        <v>901</v>
      </c>
      <c r="E22" s="183" t="s">
        <v>840</v>
      </c>
      <c r="F22" s="181">
        <v>1</v>
      </c>
      <c r="G22" s="181">
        <v>1</v>
      </c>
      <c r="H22" s="181">
        <v>1</v>
      </c>
      <c r="I22" s="181">
        <v>1</v>
      </c>
      <c r="J22" s="181">
        <v>1</v>
      </c>
      <c r="K22" s="181">
        <v>1</v>
      </c>
      <c r="L22" s="181">
        <v>1</v>
      </c>
      <c r="M22" s="181">
        <v>1</v>
      </c>
      <c r="N22" s="181">
        <v>1</v>
      </c>
      <c r="O22" s="181">
        <v>1</v>
      </c>
      <c r="P22" s="181">
        <v>1</v>
      </c>
      <c r="Q22" s="181">
        <v>1</v>
      </c>
      <c r="R22" s="182">
        <f t="shared" si="0"/>
        <v>12</v>
      </c>
      <c r="S22" s="180" t="s">
        <v>765</v>
      </c>
      <c r="T22" s="180"/>
      <c r="U22" s="180"/>
      <c r="W22" s="216"/>
    </row>
    <row r="23" spans="1:24" s="3" customFormat="1" ht="63.75" x14ac:dyDescent="0.2">
      <c r="A23" s="180" t="s">
        <v>761</v>
      </c>
      <c r="B23" s="180" t="s">
        <v>768</v>
      </c>
      <c r="C23" s="222" t="s">
        <v>796</v>
      </c>
      <c r="D23" s="180" t="s">
        <v>900</v>
      </c>
      <c r="E23" s="310" t="s">
        <v>841</v>
      </c>
      <c r="F23" s="181"/>
      <c r="G23" s="181"/>
      <c r="H23" s="181">
        <v>1</v>
      </c>
      <c r="I23" s="181"/>
      <c r="J23" s="181"/>
      <c r="K23" s="181">
        <v>1</v>
      </c>
      <c r="L23" s="181"/>
      <c r="M23" s="181"/>
      <c r="N23" s="181">
        <v>1</v>
      </c>
      <c r="O23" s="181"/>
      <c r="P23" s="181"/>
      <c r="Q23" s="181">
        <v>1</v>
      </c>
      <c r="R23" s="182">
        <f t="shared" si="0"/>
        <v>4</v>
      </c>
      <c r="S23" s="180" t="s">
        <v>765</v>
      </c>
      <c r="T23" s="180"/>
      <c r="U23" s="180"/>
      <c r="W23" s="216"/>
    </row>
    <row r="24" spans="1:24" s="3" customFormat="1" ht="76.5" customHeight="1" x14ac:dyDescent="0.2">
      <c r="A24" s="348" t="s">
        <v>746</v>
      </c>
      <c r="B24" s="354" t="s">
        <v>792</v>
      </c>
      <c r="C24" s="354" t="s">
        <v>797</v>
      </c>
      <c r="D24" s="180" t="s">
        <v>902</v>
      </c>
      <c r="E24" s="183" t="s">
        <v>987</v>
      </c>
      <c r="F24" s="181"/>
      <c r="G24" s="181">
        <v>1</v>
      </c>
      <c r="H24" s="181"/>
      <c r="I24" s="181"/>
      <c r="J24" s="181"/>
      <c r="K24" s="181"/>
      <c r="L24" s="181"/>
      <c r="M24" s="181"/>
      <c r="N24" s="181"/>
      <c r="O24" s="181"/>
      <c r="P24" s="181"/>
      <c r="Q24" s="181"/>
      <c r="R24" s="182">
        <f t="shared" si="0"/>
        <v>1</v>
      </c>
      <c r="S24" s="180" t="s">
        <v>755</v>
      </c>
      <c r="T24" s="180" t="s">
        <v>747</v>
      </c>
      <c r="U24" s="180"/>
      <c r="W24" s="216"/>
    </row>
    <row r="25" spans="1:24" s="3" customFormat="1" ht="51.75" customHeight="1" x14ac:dyDescent="0.2">
      <c r="A25" s="361"/>
      <c r="B25" s="356"/>
      <c r="C25" s="356"/>
      <c r="D25" s="180" t="s">
        <v>986</v>
      </c>
      <c r="E25" s="183" t="s">
        <v>988</v>
      </c>
      <c r="F25" s="181"/>
      <c r="G25" s="181"/>
      <c r="H25" s="181">
        <v>1</v>
      </c>
      <c r="I25" s="181"/>
      <c r="J25" s="181"/>
      <c r="K25" s="181">
        <v>1</v>
      </c>
      <c r="L25" s="181"/>
      <c r="M25" s="181"/>
      <c r="N25" s="181">
        <v>1</v>
      </c>
      <c r="O25" s="181"/>
      <c r="P25" s="181"/>
      <c r="Q25" s="181">
        <v>1</v>
      </c>
      <c r="R25" s="182">
        <f t="shared" si="0"/>
        <v>4</v>
      </c>
      <c r="S25" s="180" t="s">
        <v>747</v>
      </c>
      <c r="T25" s="180"/>
      <c r="U25" s="180"/>
      <c r="W25" s="216"/>
    </row>
    <row r="26" spans="1:24" s="3" customFormat="1" ht="25.5" x14ac:dyDescent="0.2">
      <c r="A26" s="349"/>
      <c r="B26" s="370" t="s">
        <v>762</v>
      </c>
      <c r="C26" s="368" t="s">
        <v>798</v>
      </c>
      <c r="D26" s="180" t="s">
        <v>926</v>
      </c>
      <c r="E26" s="310" t="s">
        <v>812</v>
      </c>
      <c r="F26" s="184"/>
      <c r="G26" s="184"/>
      <c r="H26" s="184">
        <v>1</v>
      </c>
      <c r="I26" s="184"/>
      <c r="J26" s="184"/>
      <c r="K26" s="184">
        <v>1</v>
      </c>
      <c r="L26" s="184"/>
      <c r="M26" s="184"/>
      <c r="N26" s="184">
        <v>1</v>
      </c>
      <c r="O26" s="184"/>
      <c r="P26" s="184"/>
      <c r="Q26" s="184">
        <v>1</v>
      </c>
      <c r="R26" s="182">
        <f t="shared" si="0"/>
        <v>4</v>
      </c>
      <c r="S26" s="180" t="s">
        <v>769</v>
      </c>
      <c r="T26" s="180" t="s">
        <v>747</v>
      </c>
      <c r="U26" s="180"/>
      <c r="W26" s="216"/>
      <c r="X26" s="3" t="s">
        <v>746</v>
      </c>
    </row>
    <row r="27" spans="1:24" s="3" customFormat="1" ht="51" x14ac:dyDescent="0.2">
      <c r="A27" s="349"/>
      <c r="B27" s="370"/>
      <c r="C27" s="368"/>
      <c r="D27" s="180" t="s">
        <v>903</v>
      </c>
      <c r="E27" s="310" t="s">
        <v>1006</v>
      </c>
      <c r="F27" s="181"/>
      <c r="G27" s="181"/>
      <c r="H27" s="181"/>
      <c r="I27" s="181"/>
      <c r="J27" s="181"/>
      <c r="K27" s="181"/>
      <c r="L27" s="181"/>
      <c r="M27" s="181"/>
      <c r="N27" s="181"/>
      <c r="O27" s="181"/>
      <c r="P27" s="181">
        <v>1</v>
      </c>
      <c r="Q27" s="181"/>
      <c r="R27" s="182">
        <f t="shared" si="0"/>
        <v>1</v>
      </c>
      <c r="S27" s="180" t="s">
        <v>755</v>
      </c>
      <c r="T27" s="180"/>
      <c r="U27" s="180"/>
      <c r="W27" s="216"/>
      <c r="X27" s="3" t="s">
        <v>748</v>
      </c>
    </row>
    <row r="28" spans="1:24" s="3" customFormat="1" ht="51" x14ac:dyDescent="0.2">
      <c r="A28" s="349"/>
      <c r="B28" s="370"/>
      <c r="C28" s="368"/>
      <c r="D28" s="180" t="s">
        <v>927</v>
      </c>
      <c r="E28" s="310" t="s">
        <v>1118</v>
      </c>
      <c r="F28" s="184"/>
      <c r="G28" s="184"/>
      <c r="H28" s="184">
        <v>1</v>
      </c>
      <c r="I28" s="184"/>
      <c r="J28" s="184"/>
      <c r="K28" s="184">
        <v>1</v>
      </c>
      <c r="L28" s="184"/>
      <c r="M28" s="184"/>
      <c r="N28" s="184">
        <v>1</v>
      </c>
      <c r="O28" s="184"/>
      <c r="P28" s="184"/>
      <c r="Q28" s="184">
        <v>1</v>
      </c>
      <c r="R28" s="182">
        <f t="shared" si="0"/>
        <v>4</v>
      </c>
      <c r="S28" s="180" t="s">
        <v>747</v>
      </c>
      <c r="T28" s="180" t="s">
        <v>755</v>
      </c>
      <c r="U28" s="180"/>
      <c r="W28" s="216"/>
      <c r="X28" s="3" t="s">
        <v>750</v>
      </c>
    </row>
    <row r="29" spans="1:24" s="3" customFormat="1" ht="25.5" x14ac:dyDescent="0.2">
      <c r="A29" s="349"/>
      <c r="B29" s="371"/>
      <c r="C29" s="369"/>
      <c r="D29" s="180" t="s">
        <v>904</v>
      </c>
      <c r="E29" s="310" t="s">
        <v>813</v>
      </c>
      <c r="F29" s="181"/>
      <c r="G29" s="181"/>
      <c r="H29" s="181"/>
      <c r="I29" s="181"/>
      <c r="J29" s="181"/>
      <c r="K29" s="181"/>
      <c r="L29" s="181"/>
      <c r="M29" s="181"/>
      <c r="N29" s="181"/>
      <c r="O29" s="181">
        <v>1</v>
      </c>
      <c r="P29" s="181"/>
      <c r="Q29" s="181"/>
      <c r="R29" s="182">
        <f t="shared" si="0"/>
        <v>1</v>
      </c>
      <c r="S29" s="180" t="s">
        <v>765</v>
      </c>
      <c r="T29" s="180"/>
      <c r="U29" s="180"/>
      <c r="W29" s="216"/>
      <c r="X29" s="3" t="s">
        <v>753</v>
      </c>
    </row>
    <row r="30" spans="1:24" s="3" customFormat="1" ht="25.5" x14ac:dyDescent="0.2">
      <c r="A30" s="349"/>
      <c r="B30" s="348" t="s">
        <v>760</v>
      </c>
      <c r="C30" s="351" t="s">
        <v>799</v>
      </c>
      <c r="D30" s="180" t="s">
        <v>905</v>
      </c>
      <c r="E30" s="183" t="s">
        <v>842</v>
      </c>
      <c r="F30" s="184"/>
      <c r="G30" s="184"/>
      <c r="H30" s="184"/>
      <c r="I30" s="184"/>
      <c r="J30" s="184"/>
      <c r="K30" s="184"/>
      <c r="L30" s="184">
        <v>1</v>
      </c>
      <c r="M30" s="184"/>
      <c r="N30" s="184"/>
      <c r="O30" s="184"/>
      <c r="P30" s="184"/>
      <c r="Q30" s="184"/>
      <c r="R30" s="182">
        <f t="shared" si="0"/>
        <v>1</v>
      </c>
      <c r="S30" s="180" t="s">
        <v>935</v>
      </c>
      <c r="T30" s="180"/>
      <c r="U30" s="180"/>
      <c r="W30" s="216"/>
      <c r="X30" s="3" t="s">
        <v>754</v>
      </c>
    </row>
    <row r="31" spans="1:24" s="3" customFormat="1" ht="25.5" x14ac:dyDescent="0.2">
      <c r="A31" s="349"/>
      <c r="B31" s="349"/>
      <c r="C31" s="353"/>
      <c r="D31" s="180" t="s">
        <v>1061</v>
      </c>
      <c r="E31" s="183" t="s">
        <v>936</v>
      </c>
      <c r="F31" s="184"/>
      <c r="G31" s="184"/>
      <c r="H31" s="184"/>
      <c r="I31" s="184"/>
      <c r="J31" s="184"/>
      <c r="K31" s="184"/>
      <c r="L31" s="184"/>
      <c r="M31" s="184"/>
      <c r="N31" s="184"/>
      <c r="O31" s="184">
        <v>1</v>
      </c>
      <c r="P31" s="184"/>
      <c r="Q31" s="184"/>
      <c r="R31" s="182">
        <f t="shared" si="0"/>
        <v>1</v>
      </c>
      <c r="S31" s="180" t="s">
        <v>755</v>
      </c>
      <c r="T31" s="180"/>
      <c r="U31" s="180"/>
      <c r="W31" s="216"/>
    </row>
    <row r="32" spans="1:24" s="3" customFormat="1" ht="38.25" x14ac:dyDescent="0.2">
      <c r="A32" s="349"/>
      <c r="B32" s="349"/>
      <c r="C32" s="348" t="s">
        <v>800</v>
      </c>
      <c r="D32" s="180" t="s">
        <v>906</v>
      </c>
      <c r="E32" s="310" t="s">
        <v>843</v>
      </c>
      <c r="F32" s="181"/>
      <c r="G32" s="181"/>
      <c r="H32" s="181">
        <v>1</v>
      </c>
      <c r="I32" s="181"/>
      <c r="J32" s="181"/>
      <c r="K32" s="181">
        <v>1</v>
      </c>
      <c r="L32" s="181"/>
      <c r="M32" s="181"/>
      <c r="N32" s="181">
        <v>1</v>
      </c>
      <c r="O32" s="181"/>
      <c r="P32" s="181"/>
      <c r="Q32" s="181">
        <v>1</v>
      </c>
      <c r="R32" s="182">
        <f t="shared" si="0"/>
        <v>4</v>
      </c>
      <c r="S32" s="180" t="s">
        <v>747</v>
      </c>
      <c r="T32" s="180"/>
      <c r="U32" s="180"/>
      <c r="W32" s="216"/>
      <c r="X32" s="3" t="s">
        <v>756</v>
      </c>
    </row>
    <row r="33" spans="1:24" s="3" customFormat="1" ht="25.5" x14ac:dyDescent="0.2">
      <c r="A33" s="349"/>
      <c r="B33" s="349"/>
      <c r="C33" s="349"/>
      <c r="D33" s="180" t="s">
        <v>925</v>
      </c>
      <c r="E33" s="310" t="s">
        <v>844</v>
      </c>
      <c r="F33" s="184"/>
      <c r="G33" s="184"/>
      <c r="H33" s="184">
        <v>1</v>
      </c>
      <c r="I33" s="184"/>
      <c r="J33" s="184"/>
      <c r="K33" s="184">
        <v>1</v>
      </c>
      <c r="L33" s="184"/>
      <c r="M33" s="184"/>
      <c r="N33" s="184">
        <v>1</v>
      </c>
      <c r="O33" s="184"/>
      <c r="P33" s="184"/>
      <c r="Q33" s="184">
        <v>1</v>
      </c>
      <c r="R33" s="182">
        <f t="shared" si="0"/>
        <v>4</v>
      </c>
      <c r="S33" s="180" t="s">
        <v>765</v>
      </c>
      <c r="T33" s="180"/>
      <c r="U33" s="180"/>
      <c r="W33" s="216"/>
      <c r="X33" s="3" t="s">
        <v>758</v>
      </c>
    </row>
    <row r="34" spans="1:24" s="3" customFormat="1" ht="25.5" x14ac:dyDescent="0.2">
      <c r="A34" s="349"/>
      <c r="B34" s="349"/>
      <c r="C34" s="349"/>
      <c r="D34" s="180" t="s">
        <v>1081</v>
      </c>
      <c r="E34" s="310" t="s">
        <v>845</v>
      </c>
      <c r="F34" s="181"/>
      <c r="G34" s="181"/>
      <c r="H34" s="181">
        <v>1</v>
      </c>
      <c r="I34" s="181"/>
      <c r="J34" s="181"/>
      <c r="K34" s="181">
        <v>1</v>
      </c>
      <c r="L34" s="181"/>
      <c r="M34" s="181"/>
      <c r="N34" s="181">
        <v>1</v>
      </c>
      <c r="O34" s="181"/>
      <c r="P34" s="181"/>
      <c r="Q34" s="181">
        <v>1</v>
      </c>
      <c r="R34" s="182">
        <f t="shared" si="0"/>
        <v>4</v>
      </c>
      <c r="S34" s="180" t="s">
        <v>765</v>
      </c>
      <c r="T34" s="180"/>
      <c r="U34" s="180"/>
      <c r="W34" s="216"/>
      <c r="X34" s="3" t="s">
        <v>761</v>
      </c>
    </row>
    <row r="35" spans="1:24" s="3" customFormat="1" ht="38.25" x14ac:dyDescent="0.2">
      <c r="A35" s="349"/>
      <c r="B35" s="349"/>
      <c r="C35" s="349"/>
      <c r="D35" s="180" t="s">
        <v>924</v>
      </c>
      <c r="E35" s="310" t="s">
        <v>846</v>
      </c>
      <c r="F35" s="184">
        <v>1</v>
      </c>
      <c r="G35" s="184">
        <v>1</v>
      </c>
      <c r="H35" s="184">
        <v>1</v>
      </c>
      <c r="I35" s="184">
        <v>1</v>
      </c>
      <c r="J35" s="184">
        <v>1</v>
      </c>
      <c r="K35" s="184">
        <v>1</v>
      </c>
      <c r="L35" s="184">
        <v>1</v>
      </c>
      <c r="M35" s="184">
        <v>1</v>
      </c>
      <c r="N35" s="184">
        <v>1</v>
      </c>
      <c r="O35" s="184">
        <v>1</v>
      </c>
      <c r="P35" s="184">
        <v>1</v>
      </c>
      <c r="Q35" s="184">
        <v>1</v>
      </c>
      <c r="R35" s="182">
        <f t="shared" si="0"/>
        <v>12</v>
      </c>
      <c r="S35" s="180" t="s">
        <v>747</v>
      </c>
      <c r="T35" s="180" t="s">
        <v>17</v>
      </c>
      <c r="U35" s="180"/>
      <c r="W35" s="216"/>
      <c r="X35" s="3" t="s">
        <v>763</v>
      </c>
    </row>
    <row r="36" spans="1:24" s="3" customFormat="1" ht="25.5" x14ac:dyDescent="0.2">
      <c r="A36" s="349"/>
      <c r="B36" s="349"/>
      <c r="C36" s="349"/>
      <c r="D36" s="180" t="s">
        <v>907</v>
      </c>
      <c r="E36" s="310" t="s">
        <v>847</v>
      </c>
      <c r="F36" s="181">
        <v>1</v>
      </c>
      <c r="G36" s="181">
        <v>1</v>
      </c>
      <c r="H36" s="181">
        <v>1</v>
      </c>
      <c r="I36" s="181">
        <v>1</v>
      </c>
      <c r="J36" s="181">
        <v>1</v>
      </c>
      <c r="K36" s="181">
        <v>1</v>
      </c>
      <c r="L36" s="181">
        <v>1</v>
      </c>
      <c r="M36" s="181">
        <v>1</v>
      </c>
      <c r="N36" s="181">
        <v>1</v>
      </c>
      <c r="O36" s="181">
        <v>1</v>
      </c>
      <c r="P36" s="181">
        <v>1</v>
      </c>
      <c r="Q36" s="181">
        <v>1</v>
      </c>
      <c r="R36" s="182">
        <f t="shared" si="0"/>
        <v>12</v>
      </c>
      <c r="S36" s="180" t="s">
        <v>747</v>
      </c>
      <c r="T36" s="180"/>
      <c r="U36" s="180"/>
      <c r="W36" s="216"/>
      <c r="X36" s="3" t="s">
        <v>764</v>
      </c>
    </row>
    <row r="37" spans="1:24" s="3" customFormat="1" ht="51" x14ac:dyDescent="0.2">
      <c r="A37" s="349"/>
      <c r="B37" s="349"/>
      <c r="C37" s="349"/>
      <c r="D37" s="180" t="s">
        <v>908</v>
      </c>
      <c r="E37" s="310" t="s">
        <v>848</v>
      </c>
      <c r="F37" s="184"/>
      <c r="G37" s="184"/>
      <c r="H37" s="184"/>
      <c r="I37" s="184"/>
      <c r="J37" s="184">
        <v>1</v>
      </c>
      <c r="K37" s="184"/>
      <c r="L37" s="184"/>
      <c r="M37" s="184"/>
      <c r="N37" s="184"/>
      <c r="O37" s="184"/>
      <c r="P37" s="184">
        <v>1</v>
      </c>
      <c r="Q37" s="184"/>
      <c r="R37" s="182">
        <f t="shared" si="0"/>
        <v>2</v>
      </c>
      <c r="S37" s="180" t="s">
        <v>17</v>
      </c>
      <c r="T37" s="180" t="s">
        <v>747</v>
      </c>
      <c r="U37" s="180"/>
      <c r="W37" s="216"/>
      <c r="X37" s="3" t="s">
        <v>766</v>
      </c>
    </row>
    <row r="38" spans="1:24" s="3" customFormat="1" ht="51" x14ac:dyDescent="0.2">
      <c r="A38" s="349"/>
      <c r="B38" s="349"/>
      <c r="C38" s="349"/>
      <c r="D38" s="180" t="s">
        <v>876</v>
      </c>
      <c r="E38" s="310" t="s">
        <v>849</v>
      </c>
      <c r="F38" s="184">
        <v>1</v>
      </c>
      <c r="G38" s="184">
        <v>1</v>
      </c>
      <c r="H38" s="184">
        <v>1</v>
      </c>
      <c r="I38" s="184">
        <v>1</v>
      </c>
      <c r="J38" s="184">
        <v>1</v>
      </c>
      <c r="K38" s="184">
        <v>1</v>
      </c>
      <c r="L38" s="184">
        <v>1</v>
      </c>
      <c r="M38" s="184">
        <v>1</v>
      </c>
      <c r="N38" s="184">
        <v>1</v>
      </c>
      <c r="O38" s="184">
        <v>1</v>
      </c>
      <c r="P38" s="184">
        <v>1</v>
      </c>
      <c r="Q38" s="184">
        <v>1</v>
      </c>
      <c r="R38" s="182">
        <f t="shared" si="0"/>
        <v>12</v>
      </c>
      <c r="S38" s="180" t="s">
        <v>765</v>
      </c>
      <c r="T38" s="180"/>
      <c r="U38" s="180"/>
      <c r="W38" s="216"/>
    </row>
    <row r="39" spans="1:24" s="3" customFormat="1" ht="38.25" x14ac:dyDescent="0.2">
      <c r="A39" s="349"/>
      <c r="B39" s="349"/>
      <c r="C39" s="349"/>
      <c r="D39" s="180" t="s">
        <v>946</v>
      </c>
      <c r="E39" s="310" t="s">
        <v>945</v>
      </c>
      <c r="F39" s="181"/>
      <c r="G39" s="181"/>
      <c r="H39" s="181">
        <v>1</v>
      </c>
      <c r="I39" s="181"/>
      <c r="J39" s="181"/>
      <c r="K39" s="181">
        <v>1</v>
      </c>
      <c r="L39" s="181"/>
      <c r="M39" s="181"/>
      <c r="N39" s="181">
        <v>1</v>
      </c>
      <c r="O39" s="181"/>
      <c r="P39" s="181"/>
      <c r="Q39" s="181">
        <v>1</v>
      </c>
      <c r="R39" s="182">
        <f t="shared" si="0"/>
        <v>4</v>
      </c>
      <c r="S39" s="180" t="s">
        <v>749</v>
      </c>
      <c r="T39" s="180" t="s">
        <v>767</v>
      </c>
      <c r="U39" s="180"/>
      <c r="W39" s="216"/>
    </row>
    <row r="40" spans="1:24" s="3" customFormat="1" ht="25.5" x14ac:dyDescent="0.2">
      <c r="A40" s="349"/>
      <c r="B40" s="349"/>
      <c r="C40" s="349"/>
      <c r="D40" s="180" t="s">
        <v>947</v>
      </c>
      <c r="E40" s="310" t="s">
        <v>1087</v>
      </c>
      <c r="F40" s="181"/>
      <c r="G40" s="181"/>
      <c r="H40" s="181">
        <v>1</v>
      </c>
      <c r="I40" s="181">
        <v>1</v>
      </c>
      <c r="J40" s="181">
        <v>1</v>
      </c>
      <c r="K40" s="181">
        <v>1</v>
      </c>
      <c r="L40" s="181">
        <v>1</v>
      </c>
      <c r="M40" s="181">
        <v>1</v>
      </c>
      <c r="N40" s="181">
        <v>1</v>
      </c>
      <c r="O40" s="181">
        <v>1</v>
      </c>
      <c r="P40" s="181">
        <v>1</v>
      </c>
      <c r="Q40" s="181">
        <v>1</v>
      </c>
      <c r="R40" s="182">
        <f t="shared" si="0"/>
        <v>10</v>
      </c>
      <c r="S40" s="180" t="s">
        <v>747</v>
      </c>
      <c r="T40" s="180" t="s">
        <v>950</v>
      </c>
      <c r="U40" s="180"/>
      <c r="W40" s="216"/>
    </row>
    <row r="41" spans="1:24" s="3" customFormat="1" ht="25.5" x14ac:dyDescent="0.2">
      <c r="A41" s="350"/>
      <c r="B41" s="350"/>
      <c r="C41" s="350"/>
      <c r="D41" s="180" t="s">
        <v>949</v>
      </c>
      <c r="E41" s="310" t="s">
        <v>948</v>
      </c>
      <c r="F41" s="181">
        <v>1</v>
      </c>
      <c r="G41" s="181">
        <v>1</v>
      </c>
      <c r="H41" s="181">
        <v>1</v>
      </c>
      <c r="I41" s="181">
        <v>1</v>
      </c>
      <c r="J41" s="181">
        <v>1</v>
      </c>
      <c r="K41" s="181">
        <v>1</v>
      </c>
      <c r="L41" s="181">
        <v>1</v>
      </c>
      <c r="M41" s="181">
        <v>1</v>
      </c>
      <c r="N41" s="181">
        <v>1</v>
      </c>
      <c r="O41" s="181">
        <v>1</v>
      </c>
      <c r="P41" s="181">
        <v>1</v>
      </c>
      <c r="Q41" s="181">
        <v>1</v>
      </c>
      <c r="R41" s="182">
        <f t="shared" si="0"/>
        <v>12</v>
      </c>
      <c r="S41" s="180" t="s">
        <v>747</v>
      </c>
      <c r="T41" s="180" t="s">
        <v>950</v>
      </c>
      <c r="U41" s="180"/>
      <c r="W41" s="216"/>
    </row>
    <row r="42" spans="1:24" s="3" customFormat="1" ht="38.25" customHeight="1" x14ac:dyDescent="0.2">
      <c r="A42" s="348" t="s">
        <v>748</v>
      </c>
      <c r="B42" s="351" t="s">
        <v>757</v>
      </c>
      <c r="C42" s="348" t="s">
        <v>801</v>
      </c>
      <c r="D42" s="180" t="s">
        <v>909</v>
      </c>
      <c r="E42" s="310" t="s">
        <v>850</v>
      </c>
      <c r="F42" s="184">
        <v>1</v>
      </c>
      <c r="G42" s="184">
        <v>1</v>
      </c>
      <c r="H42" s="184">
        <v>1</v>
      </c>
      <c r="I42" s="184">
        <v>1</v>
      </c>
      <c r="J42" s="184">
        <v>1</v>
      </c>
      <c r="K42" s="184">
        <v>1</v>
      </c>
      <c r="L42" s="184">
        <v>1</v>
      </c>
      <c r="M42" s="184">
        <v>1</v>
      </c>
      <c r="N42" s="184">
        <v>1</v>
      </c>
      <c r="O42" s="184">
        <v>1</v>
      </c>
      <c r="P42" s="184">
        <v>1</v>
      </c>
      <c r="Q42" s="184">
        <v>1</v>
      </c>
      <c r="R42" s="182">
        <f t="shared" si="0"/>
        <v>12</v>
      </c>
      <c r="S42" s="180" t="s">
        <v>773</v>
      </c>
      <c r="T42" s="180"/>
      <c r="U42" s="180"/>
      <c r="W42" s="216"/>
    </row>
    <row r="43" spans="1:24" s="3" customFormat="1" ht="25.5" x14ac:dyDescent="0.2">
      <c r="A43" s="349"/>
      <c r="B43" s="352"/>
      <c r="C43" s="349"/>
      <c r="D43" s="180" t="s">
        <v>1063</v>
      </c>
      <c r="E43" s="310" t="s">
        <v>851</v>
      </c>
      <c r="F43" s="184"/>
      <c r="G43" s="184">
        <v>1</v>
      </c>
      <c r="H43" s="184"/>
      <c r="I43" s="184"/>
      <c r="J43" s="184"/>
      <c r="K43" s="184">
        <v>1</v>
      </c>
      <c r="L43" s="184"/>
      <c r="M43" s="184"/>
      <c r="N43" s="184"/>
      <c r="O43" s="184">
        <v>1</v>
      </c>
      <c r="P43" s="184"/>
      <c r="Q43" s="184"/>
      <c r="R43" s="182">
        <f t="shared" si="0"/>
        <v>3</v>
      </c>
      <c r="S43" s="180" t="s">
        <v>749</v>
      </c>
      <c r="T43" s="180" t="s">
        <v>767</v>
      </c>
      <c r="U43" s="180"/>
      <c r="W43" s="216"/>
    </row>
    <row r="44" spans="1:24" s="3" customFormat="1" ht="51" x14ac:dyDescent="0.2">
      <c r="A44" s="349"/>
      <c r="B44" s="352"/>
      <c r="C44" s="349"/>
      <c r="D44" s="180" t="s">
        <v>911</v>
      </c>
      <c r="E44" s="310" t="s">
        <v>852</v>
      </c>
      <c r="F44" s="181"/>
      <c r="G44" s="181"/>
      <c r="H44" s="181"/>
      <c r="I44" s="181">
        <v>1</v>
      </c>
      <c r="J44" s="181"/>
      <c r="K44" s="181"/>
      <c r="L44" s="181"/>
      <c r="M44" s="181"/>
      <c r="N44" s="181"/>
      <c r="O44" s="181"/>
      <c r="P44" s="181"/>
      <c r="Q44" s="181"/>
      <c r="R44" s="182">
        <f t="shared" si="0"/>
        <v>1</v>
      </c>
      <c r="S44" s="180" t="s">
        <v>773</v>
      </c>
      <c r="T44" s="180"/>
      <c r="U44" s="180"/>
      <c r="W44" s="216"/>
    </row>
    <row r="45" spans="1:24" s="3" customFormat="1" ht="51" x14ac:dyDescent="0.2">
      <c r="A45" s="349"/>
      <c r="B45" s="352"/>
      <c r="C45" s="349"/>
      <c r="D45" s="180" t="s">
        <v>910</v>
      </c>
      <c r="E45" s="310" t="s">
        <v>877</v>
      </c>
      <c r="F45" s="181">
        <v>1</v>
      </c>
      <c r="G45" s="181">
        <v>1</v>
      </c>
      <c r="H45" s="181">
        <v>1</v>
      </c>
      <c r="I45" s="181">
        <v>1</v>
      </c>
      <c r="J45" s="181">
        <v>1</v>
      </c>
      <c r="K45" s="181">
        <v>1</v>
      </c>
      <c r="L45" s="181">
        <v>1</v>
      </c>
      <c r="M45" s="181">
        <v>1</v>
      </c>
      <c r="N45" s="181">
        <v>1</v>
      </c>
      <c r="O45" s="181">
        <v>1</v>
      </c>
      <c r="P45" s="181">
        <v>1</v>
      </c>
      <c r="Q45" s="181">
        <v>1</v>
      </c>
      <c r="R45" s="182">
        <f t="shared" si="0"/>
        <v>12</v>
      </c>
      <c r="S45" s="180" t="s">
        <v>747</v>
      </c>
      <c r="U45" s="180"/>
      <c r="W45" s="216"/>
    </row>
    <row r="46" spans="1:24" s="3" customFormat="1" ht="76.5" x14ac:dyDescent="0.2">
      <c r="A46" s="350"/>
      <c r="B46" s="352"/>
      <c r="C46" s="350"/>
      <c r="D46" s="180" t="s">
        <v>912</v>
      </c>
      <c r="E46" s="310" t="s">
        <v>1088</v>
      </c>
      <c r="F46" s="184">
        <v>1</v>
      </c>
      <c r="G46" s="184">
        <v>1</v>
      </c>
      <c r="H46" s="184">
        <v>1</v>
      </c>
      <c r="I46" s="184">
        <v>1</v>
      </c>
      <c r="J46" s="184">
        <v>1</v>
      </c>
      <c r="K46" s="184">
        <v>1</v>
      </c>
      <c r="L46" s="184">
        <v>1</v>
      </c>
      <c r="M46" s="184">
        <v>1</v>
      </c>
      <c r="N46" s="184">
        <v>1</v>
      </c>
      <c r="O46" s="184">
        <v>1</v>
      </c>
      <c r="P46" s="184">
        <v>1</v>
      </c>
      <c r="Q46" s="184">
        <v>1</v>
      </c>
      <c r="R46" s="182">
        <f t="shared" si="0"/>
        <v>12</v>
      </c>
      <c r="S46" s="180" t="s">
        <v>773</v>
      </c>
      <c r="T46" s="180"/>
      <c r="U46" s="180"/>
      <c r="W46" s="216"/>
    </row>
    <row r="47" spans="1:24" s="3" customFormat="1" ht="25.5" x14ac:dyDescent="0.2">
      <c r="A47" s="322"/>
      <c r="B47" s="353"/>
      <c r="C47" s="180" t="s">
        <v>1113</v>
      </c>
      <c r="D47" s="180" t="s">
        <v>1115</v>
      </c>
      <c r="E47" s="332" t="s">
        <v>1114</v>
      </c>
      <c r="F47" s="184"/>
      <c r="G47" s="184"/>
      <c r="H47" s="184"/>
      <c r="I47" s="184"/>
      <c r="J47" s="184"/>
      <c r="K47" s="184"/>
      <c r="L47" s="184"/>
      <c r="M47" s="184"/>
      <c r="N47" s="184"/>
      <c r="O47" s="184"/>
      <c r="P47" s="184">
        <v>1</v>
      </c>
      <c r="Q47" s="184"/>
      <c r="R47" s="182"/>
      <c r="S47" s="180" t="s">
        <v>749</v>
      </c>
      <c r="T47" s="180" t="s">
        <v>17</v>
      </c>
      <c r="U47" s="180"/>
      <c r="W47" s="216"/>
    </row>
    <row r="48" spans="1:24" s="3" customFormat="1" ht="38.25" customHeight="1" x14ac:dyDescent="0.2">
      <c r="A48" s="349"/>
      <c r="B48" s="348" t="s">
        <v>777</v>
      </c>
      <c r="C48" s="354" t="s">
        <v>802</v>
      </c>
      <c r="D48" s="180" t="s">
        <v>878</v>
      </c>
      <c r="E48" s="333" t="s">
        <v>853</v>
      </c>
      <c r="F48" s="184"/>
      <c r="G48" s="184">
        <v>1</v>
      </c>
      <c r="H48" s="184"/>
      <c r="I48" s="184"/>
      <c r="J48" s="184"/>
      <c r="K48" s="184">
        <v>1</v>
      </c>
      <c r="L48" s="184"/>
      <c r="M48" s="184"/>
      <c r="N48" s="184"/>
      <c r="O48" s="184">
        <v>1</v>
      </c>
      <c r="P48" s="184"/>
      <c r="Q48" s="184"/>
      <c r="R48" s="182">
        <f t="shared" si="0"/>
        <v>3</v>
      </c>
      <c r="S48" s="180" t="s">
        <v>765</v>
      </c>
      <c r="T48" s="180"/>
      <c r="U48" s="180"/>
      <c r="W48" s="216"/>
    </row>
    <row r="49" spans="1:23" s="3" customFormat="1" ht="58.5" customHeight="1" x14ac:dyDescent="0.2">
      <c r="A49" s="349"/>
      <c r="B49" s="349"/>
      <c r="C49" s="355"/>
      <c r="D49" s="180" t="s">
        <v>879</v>
      </c>
      <c r="E49" s="183" t="s">
        <v>1004</v>
      </c>
      <c r="F49" s="181"/>
      <c r="G49" s="181"/>
      <c r="H49" s="181">
        <v>1</v>
      </c>
      <c r="I49" s="181"/>
      <c r="J49" s="181"/>
      <c r="K49" s="181">
        <v>1</v>
      </c>
      <c r="L49" s="181"/>
      <c r="M49" s="181"/>
      <c r="N49" s="181">
        <v>1</v>
      </c>
      <c r="O49" s="181"/>
      <c r="P49" s="181"/>
      <c r="Q49" s="181">
        <v>1</v>
      </c>
      <c r="R49" s="182">
        <f>SUM(F49:Q49)</f>
        <v>4</v>
      </c>
      <c r="S49" s="180" t="s">
        <v>747</v>
      </c>
      <c r="T49" s="180"/>
      <c r="U49" s="180"/>
      <c r="W49" s="216"/>
    </row>
    <row r="50" spans="1:23" s="3" customFormat="1" ht="25.5" x14ac:dyDescent="0.2">
      <c r="A50" s="349"/>
      <c r="B50" s="350"/>
      <c r="C50" s="356"/>
      <c r="D50" s="180" t="s">
        <v>1020</v>
      </c>
      <c r="E50" s="333" t="s">
        <v>854</v>
      </c>
      <c r="F50" s="181"/>
      <c r="G50" s="181"/>
      <c r="H50" s="181">
        <v>1</v>
      </c>
      <c r="I50" s="181"/>
      <c r="J50" s="181"/>
      <c r="K50" s="181">
        <v>1</v>
      </c>
      <c r="L50" s="181"/>
      <c r="M50" s="181"/>
      <c r="N50" s="181">
        <v>1</v>
      </c>
      <c r="O50" s="181"/>
      <c r="P50" s="181"/>
      <c r="Q50" s="181">
        <v>1</v>
      </c>
      <c r="R50" s="182">
        <f t="shared" si="0"/>
        <v>4</v>
      </c>
      <c r="S50" s="180" t="s">
        <v>765</v>
      </c>
      <c r="T50" s="180"/>
      <c r="U50" s="180"/>
      <c r="W50" s="216"/>
    </row>
    <row r="51" spans="1:23" s="3" customFormat="1" ht="51" x14ac:dyDescent="0.2">
      <c r="A51" s="349"/>
      <c r="B51" s="349" t="s">
        <v>776</v>
      </c>
      <c r="C51" s="349" t="s">
        <v>803</v>
      </c>
      <c r="D51" s="180" t="s">
        <v>1021</v>
      </c>
      <c r="E51" s="183" t="s">
        <v>976</v>
      </c>
      <c r="F51" s="184">
        <v>1</v>
      </c>
      <c r="G51" s="184">
        <v>1</v>
      </c>
      <c r="H51" s="184">
        <v>1</v>
      </c>
      <c r="I51" s="184">
        <v>1</v>
      </c>
      <c r="J51" s="184">
        <v>1</v>
      </c>
      <c r="K51" s="184">
        <v>1</v>
      </c>
      <c r="L51" s="184">
        <v>1</v>
      </c>
      <c r="M51" s="184">
        <v>1</v>
      </c>
      <c r="N51" s="184">
        <v>1</v>
      </c>
      <c r="O51" s="184">
        <v>1</v>
      </c>
      <c r="P51" s="184">
        <v>1</v>
      </c>
      <c r="Q51" s="184">
        <v>1</v>
      </c>
      <c r="R51" s="182">
        <f t="shared" si="0"/>
        <v>12</v>
      </c>
      <c r="S51" s="180" t="s">
        <v>765</v>
      </c>
      <c r="T51" s="180"/>
      <c r="U51" s="180"/>
      <c r="W51" s="216"/>
    </row>
    <row r="52" spans="1:23" s="3" customFormat="1" ht="25.5" x14ac:dyDescent="0.2">
      <c r="A52" s="349"/>
      <c r="B52" s="349"/>
      <c r="C52" s="349"/>
      <c r="D52" s="180" t="s">
        <v>913</v>
      </c>
      <c r="E52" s="183" t="s">
        <v>855</v>
      </c>
      <c r="F52" s="181"/>
      <c r="G52" s="181"/>
      <c r="H52" s="181">
        <v>1</v>
      </c>
      <c r="I52" s="181"/>
      <c r="J52" s="181"/>
      <c r="K52" s="181"/>
      <c r="L52" s="181"/>
      <c r="M52" s="181"/>
      <c r="N52" s="181"/>
      <c r="O52" s="181"/>
      <c r="P52" s="181"/>
      <c r="Q52" s="181"/>
      <c r="R52" s="182">
        <f t="shared" si="0"/>
        <v>1</v>
      </c>
      <c r="S52" s="180" t="s">
        <v>749</v>
      </c>
      <c r="T52" s="180" t="s">
        <v>767</v>
      </c>
      <c r="U52" s="180"/>
      <c r="W52" s="216"/>
    </row>
    <row r="53" spans="1:23" s="3" customFormat="1" ht="25.5" x14ac:dyDescent="0.2">
      <c r="A53" s="349"/>
      <c r="B53" s="349"/>
      <c r="C53" s="349"/>
      <c r="D53" s="180" t="s">
        <v>914</v>
      </c>
      <c r="E53" s="310" t="s">
        <v>856</v>
      </c>
      <c r="F53" s="184"/>
      <c r="G53" s="184"/>
      <c r="H53" s="184"/>
      <c r="I53" s="184">
        <v>1</v>
      </c>
      <c r="J53" s="184"/>
      <c r="K53" s="184"/>
      <c r="L53" s="184"/>
      <c r="M53" s="184"/>
      <c r="N53" s="184"/>
      <c r="O53" s="184"/>
      <c r="P53" s="184"/>
      <c r="Q53" s="184">
        <v>1</v>
      </c>
      <c r="R53" s="182">
        <f>SUM(F53:Q53)</f>
        <v>2</v>
      </c>
      <c r="S53" s="180" t="s">
        <v>749</v>
      </c>
      <c r="T53" s="180" t="s">
        <v>751</v>
      </c>
      <c r="U53" s="180" t="s">
        <v>747</v>
      </c>
      <c r="W53" s="216"/>
    </row>
    <row r="54" spans="1:23" s="3" customFormat="1" ht="38.25" x14ac:dyDescent="0.2">
      <c r="A54" s="299"/>
      <c r="B54" s="330"/>
      <c r="C54" s="357" t="s">
        <v>964</v>
      </c>
      <c r="D54" s="180" t="s">
        <v>1094</v>
      </c>
      <c r="E54" s="332" t="s">
        <v>965</v>
      </c>
      <c r="F54" s="184">
        <v>1</v>
      </c>
      <c r="G54" s="184"/>
      <c r="H54" s="184"/>
      <c r="I54" s="184"/>
      <c r="J54" s="184"/>
      <c r="K54" s="184"/>
      <c r="L54" s="184"/>
      <c r="M54" s="184"/>
      <c r="N54" s="184"/>
      <c r="O54" s="184"/>
      <c r="P54" s="184"/>
      <c r="Q54" s="184"/>
      <c r="R54" s="182">
        <f>SUM(F54:Q54)</f>
        <v>1</v>
      </c>
      <c r="S54" s="180" t="s">
        <v>765</v>
      </c>
      <c r="T54" s="180"/>
      <c r="U54" s="180"/>
      <c r="W54" s="216"/>
    </row>
    <row r="55" spans="1:23" s="3" customFormat="1" ht="51" x14ac:dyDescent="0.2">
      <c r="A55" s="299"/>
      <c r="B55" s="331"/>
      <c r="C55" s="358"/>
      <c r="D55" s="180" t="s">
        <v>1095</v>
      </c>
      <c r="E55" s="332" t="s">
        <v>966</v>
      </c>
      <c r="F55" s="184"/>
      <c r="G55" s="184">
        <v>1</v>
      </c>
      <c r="H55" s="184"/>
      <c r="I55" s="184"/>
      <c r="J55" s="184"/>
      <c r="K55" s="184"/>
      <c r="L55" s="184"/>
      <c r="M55" s="184"/>
      <c r="N55" s="184"/>
      <c r="O55" s="184"/>
      <c r="P55" s="184"/>
      <c r="Q55" s="184"/>
      <c r="R55" s="182">
        <f>SUM(F55:Q55)</f>
        <v>1</v>
      </c>
      <c r="S55" s="180" t="s">
        <v>749</v>
      </c>
      <c r="T55" s="180"/>
      <c r="U55" s="180"/>
      <c r="W55" s="216"/>
    </row>
    <row r="56" spans="1:23" s="3" customFormat="1" ht="51" x14ac:dyDescent="0.2">
      <c r="A56" s="306"/>
      <c r="B56" s="331"/>
      <c r="C56" s="358"/>
      <c r="D56" s="180" t="s">
        <v>1096</v>
      </c>
      <c r="E56" s="333" t="s">
        <v>1015</v>
      </c>
      <c r="F56" s="184"/>
      <c r="G56" s="184"/>
      <c r="H56" s="184">
        <v>1</v>
      </c>
      <c r="I56" s="184"/>
      <c r="J56" s="184"/>
      <c r="K56" s="184"/>
      <c r="L56" s="184"/>
      <c r="M56" s="184"/>
      <c r="N56" s="184"/>
      <c r="O56" s="184"/>
      <c r="P56" s="184"/>
      <c r="Q56" s="184"/>
      <c r="R56" s="182">
        <f>SUM(F56:Q56)</f>
        <v>1</v>
      </c>
      <c r="S56" s="180" t="s">
        <v>747</v>
      </c>
      <c r="T56" s="180" t="s">
        <v>1017</v>
      </c>
      <c r="U56" s="180"/>
      <c r="W56" s="216"/>
    </row>
    <row r="57" spans="1:23" s="3" customFormat="1" ht="38.25" x14ac:dyDescent="0.2">
      <c r="A57" s="306"/>
      <c r="B57" s="331"/>
      <c r="C57" s="358"/>
      <c r="D57" s="180" t="s">
        <v>1097</v>
      </c>
      <c r="E57" s="332" t="s">
        <v>972</v>
      </c>
      <c r="F57" s="184"/>
      <c r="G57" s="184"/>
      <c r="H57" s="184"/>
      <c r="I57" s="184"/>
      <c r="J57" s="184"/>
      <c r="K57" s="184">
        <v>1</v>
      </c>
      <c r="L57" s="184"/>
      <c r="M57" s="184"/>
      <c r="N57" s="184"/>
      <c r="O57" s="184">
        <v>1</v>
      </c>
      <c r="P57" s="184"/>
      <c r="Q57" s="184"/>
      <c r="R57" s="182">
        <f>SUM(F57:Q57)</f>
        <v>2</v>
      </c>
      <c r="S57" s="180" t="s">
        <v>765</v>
      </c>
      <c r="T57" s="180"/>
      <c r="U57" s="180"/>
      <c r="W57" s="216"/>
    </row>
    <row r="58" spans="1:23" s="3" customFormat="1" ht="38.25" x14ac:dyDescent="0.2">
      <c r="A58" s="299"/>
      <c r="B58" s="331"/>
      <c r="C58" s="358"/>
      <c r="D58" s="180" t="s">
        <v>1098</v>
      </c>
      <c r="E58" s="332" t="s">
        <v>1013</v>
      </c>
      <c r="F58" s="184"/>
      <c r="G58" s="184"/>
      <c r="H58" s="184"/>
      <c r="I58" s="184"/>
      <c r="J58" s="184"/>
      <c r="K58" s="184"/>
      <c r="L58" s="184">
        <v>1</v>
      </c>
      <c r="M58" s="184"/>
      <c r="N58" s="184"/>
      <c r="O58" s="184"/>
      <c r="P58" s="184"/>
      <c r="Q58" s="184"/>
      <c r="R58" s="182">
        <f t="shared" ref="R58:R64" si="1">SUM(F58:Q58)</f>
        <v>1</v>
      </c>
      <c r="S58" s="180" t="s">
        <v>755</v>
      </c>
      <c r="T58" s="180"/>
      <c r="U58" s="180"/>
      <c r="W58" s="216"/>
    </row>
    <row r="59" spans="1:23" s="3" customFormat="1" ht="51" x14ac:dyDescent="0.2">
      <c r="A59" s="299"/>
      <c r="B59" s="331"/>
      <c r="C59" s="359"/>
      <c r="D59" s="180" t="s">
        <v>1099</v>
      </c>
      <c r="E59" s="333" t="s">
        <v>1016</v>
      </c>
      <c r="F59" s="307"/>
      <c r="G59" s="307"/>
      <c r="H59" s="307"/>
      <c r="I59" s="307">
        <v>1</v>
      </c>
      <c r="J59" s="307"/>
      <c r="K59" s="307"/>
      <c r="L59" s="307"/>
      <c r="M59" s="307"/>
      <c r="N59" s="307"/>
      <c r="O59" s="307"/>
      <c r="P59" s="307"/>
      <c r="Q59" s="307"/>
      <c r="R59" s="308">
        <f t="shared" si="1"/>
        <v>1</v>
      </c>
      <c r="S59" s="309" t="s">
        <v>759</v>
      </c>
      <c r="T59" s="309"/>
      <c r="U59" s="309"/>
      <c r="W59" s="216"/>
    </row>
    <row r="60" spans="1:23" s="3" customFormat="1" ht="51" customHeight="1" x14ac:dyDescent="0.2">
      <c r="A60" s="306"/>
      <c r="B60" s="352" t="s">
        <v>790</v>
      </c>
      <c r="C60" s="354" t="s">
        <v>991</v>
      </c>
      <c r="D60" s="309" t="s">
        <v>1089</v>
      </c>
      <c r="E60" s="310" t="s">
        <v>939</v>
      </c>
      <c r="F60" s="307"/>
      <c r="G60" s="181"/>
      <c r="H60" s="181"/>
      <c r="I60" s="181">
        <v>1</v>
      </c>
      <c r="J60" s="181"/>
      <c r="K60" s="181"/>
      <c r="L60" s="181"/>
      <c r="M60" s="181"/>
      <c r="N60" s="181"/>
      <c r="O60" s="181">
        <v>1</v>
      </c>
      <c r="P60" s="181"/>
      <c r="Q60" s="181"/>
      <c r="R60" s="308">
        <f t="shared" si="1"/>
        <v>2</v>
      </c>
      <c r="S60" s="180" t="s">
        <v>749</v>
      </c>
      <c r="T60" s="180" t="s">
        <v>747</v>
      </c>
      <c r="U60" s="180"/>
      <c r="W60" s="216"/>
    </row>
    <row r="61" spans="1:23" s="3" customFormat="1" ht="51" customHeight="1" x14ac:dyDescent="0.2">
      <c r="A61" s="306"/>
      <c r="B61" s="352"/>
      <c r="C61" s="355"/>
      <c r="D61" s="309" t="s">
        <v>1090</v>
      </c>
      <c r="E61" s="310" t="s">
        <v>940</v>
      </c>
      <c r="F61" s="307"/>
      <c r="G61" s="181"/>
      <c r="H61" s="181"/>
      <c r="I61" s="181"/>
      <c r="J61" s="181"/>
      <c r="K61" s="181"/>
      <c r="L61" s="181">
        <v>1</v>
      </c>
      <c r="M61" s="181"/>
      <c r="N61" s="181"/>
      <c r="O61" s="181"/>
      <c r="P61" s="181">
        <v>1</v>
      </c>
      <c r="Q61" s="181"/>
      <c r="R61" s="308">
        <f t="shared" si="1"/>
        <v>2</v>
      </c>
      <c r="S61" s="180" t="s">
        <v>941</v>
      </c>
      <c r="T61" s="180"/>
      <c r="U61" s="180"/>
      <c r="W61" s="216"/>
    </row>
    <row r="62" spans="1:23" s="3" customFormat="1" ht="51" customHeight="1" x14ac:dyDescent="0.2">
      <c r="A62" s="306"/>
      <c r="B62" s="352"/>
      <c r="C62" s="355"/>
      <c r="D62" s="309" t="s">
        <v>1091</v>
      </c>
      <c r="E62" s="310" t="s">
        <v>1070</v>
      </c>
      <c r="F62" s="307"/>
      <c r="G62" s="181"/>
      <c r="H62" s="181"/>
      <c r="I62" s="181">
        <v>1</v>
      </c>
      <c r="J62" s="181"/>
      <c r="K62" s="181"/>
      <c r="L62" s="181"/>
      <c r="M62" s="181"/>
      <c r="N62" s="181"/>
      <c r="O62" s="181">
        <v>1</v>
      </c>
      <c r="P62" s="181"/>
      <c r="Q62" s="181"/>
      <c r="R62" s="308">
        <f t="shared" si="1"/>
        <v>2</v>
      </c>
      <c r="S62" s="180" t="s">
        <v>942</v>
      </c>
      <c r="T62" s="180"/>
      <c r="U62" s="180"/>
      <c r="W62" s="216"/>
    </row>
    <row r="63" spans="1:23" s="3" customFormat="1" ht="38.25" x14ac:dyDescent="0.2">
      <c r="A63" s="306"/>
      <c r="B63" s="352"/>
      <c r="C63" s="355"/>
      <c r="D63" s="309" t="s">
        <v>1092</v>
      </c>
      <c r="E63" s="310" t="s">
        <v>1018</v>
      </c>
      <c r="F63" s="307"/>
      <c r="G63" s="181"/>
      <c r="H63" s="181"/>
      <c r="I63" s="181"/>
      <c r="J63" s="181">
        <v>1</v>
      </c>
      <c r="K63" s="181"/>
      <c r="L63" s="181"/>
      <c r="M63" s="181"/>
      <c r="N63" s="181"/>
      <c r="O63" s="181"/>
      <c r="P63" s="181">
        <v>1</v>
      </c>
      <c r="Q63" s="181"/>
      <c r="R63" s="308">
        <f t="shared" si="1"/>
        <v>2</v>
      </c>
      <c r="S63" s="180" t="s">
        <v>747</v>
      </c>
      <c r="T63" s="180" t="s">
        <v>943</v>
      </c>
      <c r="U63" s="180"/>
      <c r="W63" s="216"/>
    </row>
    <row r="64" spans="1:23" s="3" customFormat="1" ht="38.25" x14ac:dyDescent="0.2">
      <c r="A64" s="306"/>
      <c r="B64" s="353"/>
      <c r="C64" s="356"/>
      <c r="D64" s="309" t="s">
        <v>1093</v>
      </c>
      <c r="E64" s="310" t="s">
        <v>992</v>
      </c>
      <c r="F64" s="307"/>
      <c r="G64" s="181"/>
      <c r="H64" s="181"/>
      <c r="I64" s="181"/>
      <c r="J64" s="181"/>
      <c r="K64" s="181"/>
      <c r="L64" s="181">
        <v>1</v>
      </c>
      <c r="M64" s="181"/>
      <c r="N64" s="181"/>
      <c r="O64" s="181"/>
      <c r="P64" s="181"/>
      <c r="Q64" s="181"/>
      <c r="R64" s="308">
        <f t="shared" si="1"/>
        <v>1</v>
      </c>
      <c r="S64" s="180" t="s">
        <v>941</v>
      </c>
      <c r="T64" s="180" t="s">
        <v>943</v>
      </c>
      <c r="U64" s="180"/>
      <c r="W64" s="216"/>
    </row>
    <row r="65" spans="1:23" s="3" customFormat="1" ht="63.75" customHeight="1" x14ac:dyDescent="0.2">
      <c r="A65" s="348" t="s">
        <v>756</v>
      </c>
      <c r="B65" s="351" t="s">
        <v>778</v>
      </c>
      <c r="C65" s="354" t="s">
        <v>804</v>
      </c>
      <c r="D65" s="180" t="s">
        <v>916</v>
      </c>
      <c r="E65" s="332" t="s">
        <v>1012</v>
      </c>
      <c r="F65" s="181"/>
      <c r="G65" s="181"/>
      <c r="H65" s="181">
        <v>1</v>
      </c>
      <c r="I65" s="181"/>
      <c r="J65" s="181"/>
      <c r="K65" s="181">
        <v>1</v>
      </c>
      <c r="L65" s="181"/>
      <c r="M65" s="181"/>
      <c r="N65" s="181">
        <v>1</v>
      </c>
      <c r="O65" s="181"/>
      <c r="P65" s="181"/>
      <c r="Q65" s="181">
        <v>1</v>
      </c>
      <c r="R65" s="182">
        <f t="shared" si="0"/>
        <v>4</v>
      </c>
      <c r="S65" s="180" t="s">
        <v>765</v>
      </c>
      <c r="T65" s="180"/>
      <c r="U65" s="180"/>
      <c r="W65" s="216"/>
    </row>
    <row r="66" spans="1:23" s="3" customFormat="1" ht="25.5" x14ac:dyDescent="0.2">
      <c r="A66" s="349"/>
      <c r="B66" s="352"/>
      <c r="C66" s="355"/>
      <c r="D66" s="180" t="s">
        <v>984</v>
      </c>
      <c r="E66" s="333" t="s">
        <v>1007</v>
      </c>
      <c r="F66" s="181"/>
      <c r="G66" s="181"/>
      <c r="H66" s="181">
        <v>1</v>
      </c>
      <c r="I66" s="181"/>
      <c r="J66" s="181"/>
      <c r="K66" s="181">
        <v>1</v>
      </c>
      <c r="L66" s="181"/>
      <c r="M66" s="181"/>
      <c r="N66" s="181">
        <v>1</v>
      </c>
      <c r="O66" s="181"/>
      <c r="P66" s="181"/>
      <c r="Q66" s="181">
        <v>1</v>
      </c>
      <c r="R66" s="182">
        <f>SUM(F66:Q66)</f>
        <v>4</v>
      </c>
      <c r="S66" s="180" t="s">
        <v>941</v>
      </c>
      <c r="T66" s="180"/>
      <c r="U66" s="180"/>
      <c r="W66" s="216"/>
    </row>
    <row r="67" spans="1:23" s="3" customFormat="1" ht="51" x14ac:dyDescent="0.2">
      <c r="A67" s="349"/>
      <c r="B67" s="352"/>
      <c r="C67" s="356"/>
      <c r="D67" s="180" t="s">
        <v>1023</v>
      </c>
      <c r="E67" s="332" t="s">
        <v>1001</v>
      </c>
      <c r="F67" s="181"/>
      <c r="G67" s="181"/>
      <c r="H67" s="181"/>
      <c r="I67" s="181">
        <v>1</v>
      </c>
      <c r="J67" s="181"/>
      <c r="K67" s="181"/>
      <c r="L67" s="181"/>
      <c r="M67" s="181"/>
      <c r="N67" s="181"/>
      <c r="O67" s="181"/>
      <c r="P67" s="181"/>
      <c r="Q67" s="181"/>
      <c r="R67" s="182">
        <f>SUM(F67:Q67)</f>
        <v>1</v>
      </c>
      <c r="S67" s="180" t="s">
        <v>935</v>
      </c>
      <c r="T67" s="180"/>
      <c r="U67" s="180"/>
      <c r="W67" s="216"/>
    </row>
    <row r="68" spans="1:23" s="3" customFormat="1" ht="38.25" x14ac:dyDescent="0.2">
      <c r="A68" s="349"/>
      <c r="B68" s="352"/>
      <c r="C68" s="351" t="s">
        <v>805</v>
      </c>
      <c r="D68" s="180" t="s">
        <v>915</v>
      </c>
      <c r="E68" s="310" t="s">
        <v>857</v>
      </c>
      <c r="F68" s="184">
        <v>1</v>
      </c>
      <c r="G68" s="184">
        <v>1</v>
      </c>
      <c r="H68" s="184">
        <v>1</v>
      </c>
      <c r="I68" s="184">
        <v>1</v>
      </c>
      <c r="J68" s="184">
        <v>1</v>
      </c>
      <c r="K68" s="184">
        <v>1</v>
      </c>
      <c r="L68" s="184">
        <v>1</v>
      </c>
      <c r="M68" s="184">
        <v>1</v>
      </c>
      <c r="N68" s="184">
        <v>1</v>
      </c>
      <c r="O68" s="184">
        <v>1</v>
      </c>
      <c r="P68" s="184">
        <v>1</v>
      </c>
      <c r="Q68" s="184">
        <v>1</v>
      </c>
      <c r="R68" s="182">
        <f t="shared" si="0"/>
        <v>12</v>
      </c>
      <c r="S68" s="180" t="s">
        <v>747</v>
      </c>
      <c r="T68" s="180"/>
      <c r="U68" s="180"/>
      <c r="W68" s="216"/>
    </row>
    <row r="69" spans="1:23" s="3" customFormat="1" ht="38.25" x14ac:dyDescent="0.2">
      <c r="A69" s="349"/>
      <c r="B69" s="352"/>
      <c r="C69" s="352"/>
      <c r="D69" s="180" t="s">
        <v>917</v>
      </c>
      <c r="E69" s="310" t="s">
        <v>858</v>
      </c>
      <c r="F69" s="181"/>
      <c r="G69" s="181"/>
      <c r="H69" s="181">
        <v>1</v>
      </c>
      <c r="I69" s="181"/>
      <c r="J69" s="181"/>
      <c r="K69" s="181">
        <v>1</v>
      </c>
      <c r="L69" s="181"/>
      <c r="M69" s="181"/>
      <c r="N69" s="181">
        <v>1</v>
      </c>
      <c r="O69" s="181"/>
      <c r="P69" s="181"/>
      <c r="Q69" s="181">
        <v>1</v>
      </c>
      <c r="R69" s="182">
        <f t="shared" si="0"/>
        <v>4</v>
      </c>
      <c r="S69" s="180" t="s">
        <v>747</v>
      </c>
      <c r="T69" s="180"/>
      <c r="U69" s="180"/>
      <c r="W69" s="216"/>
    </row>
    <row r="70" spans="1:23" s="3" customFormat="1" ht="38.25" x14ac:dyDescent="0.2">
      <c r="A70" s="349"/>
      <c r="B70" s="352"/>
      <c r="C70" s="352"/>
      <c r="D70" s="180" t="s">
        <v>880</v>
      </c>
      <c r="E70" s="334" t="s">
        <v>859</v>
      </c>
      <c r="F70" s="184">
        <v>1</v>
      </c>
      <c r="G70" s="184">
        <v>1</v>
      </c>
      <c r="H70" s="184">
        <v>1</v>
      </c>
      <c r="I70" s="184">
        <v>1</v>
      </c>
      <c r="J70" s="184">
        <v>1</v>
      </c>
      <c r="K70" s="184">
        <v>1</v>
      </c>
      <c r="L70" s="184">
        <v>1</v>
      </c>
      <c r="M70" s="184">
        <v>1</v>
      </c>
      <c r="N70" s="184">
        <v>1</v>
      </c>
      <c r="O70" s="184">
        <v>1</v>
      </c>
      <c r="P70" s="184">
        <v>1</v>
      </c>
      <c r="Q70" s="184">
        <v>1</v>
      </c>
      <c r="R70" s="182">
        <f t="shared" si="0"/>
        <v>12</v>
      </c>
      <c r="S70" s="180" t="s">
        <v>773</v>
      </c>
      <c r="T70" s="180" t="s">
        <v>747</v>
      </c>
      <c r="U70" s="180"/>
      <c r="W70" s="216"/>
    </row>
    <row r="71" spans="1:23" s="3" customFormat="1" ht="38.25" x14ac:dyDescent="0.2">
      <c r="A71" s="349"/>
      <c r="B71" s="352"/>
      <c r="C71" s="352"/>
      <c r="D71" s="180" t="s">
        <v>918</v>
      </c>
      <c r="E71" s="334" t="s">
        <v>860</v>
      </c>
      <c r="F71" s="181"/>
      <c r="G71" s="181">
        <v>1</v>
      </c>
      <c r="H71" s="181"/>
      <c r="I71" s="181">
        <v>1</v>
      </c>
      <c r="J71" s="181"/>
      <c r="K71" s="181">
        <v>1</v>
      </c>
      <c r="L71" s="181"/>
      <c r="M71" s="181">
        <v>1</v>
      </c>
      <c r="N71" s="181"/>
      <c r="O71" s="181">
        <v>1</v>
      </c>
      <c r="P71" s="181"/>
      <c r="Q71" s="181">
        <v>1</v>
      </c>
      <c r="R71" s="182">
        <f t="shared" si="0"/>
        <v>6</v>
      </c>
      <c r="S71" s="180" t="s">
        <v>747</v>
      </c>
      <c r="T71" s="180"/>
      <c r="U71" s="180"/>
      <c r="W71" s="216"/>
    </row>
    <row r="72" spans="1:23" s="3" customFormat="1" ht="89.25" x14ac:dyDescent="0.2">
      <c r="A72" s="349"/>
      <c r="B72" s="352"/>
      <c r="C72" s="352"/>
      <c r="D72" s="180" t="s">
        <v>919</v>
      </c>
      <c r="E72" s="334" t="s">
        <v>874</v>
      </c>
      <c r="F72" s="184"/>
      <c r="G72" s="184"/>
      <c r="H72" s="184"/>
      <c r="I72" s="184"/>
      <c r="J72" s="184">
        <v>1</v>
      </c>
      <c r="K72" s="184"/>
      <c r="L72" s="184"/>
      <c r="M72" s="184"/>
      <c r="N72" s="184"/>
      <c r="O72" s="184"/>
      <c r="P72" s="184">
        <v>1</v>
      </c>
      <c r="Q72" s="184"/>
      <c r="R72" s="182">
        <f t="shared" si="0"/>
        <v>2</v>
      </c>
      <c r="S72" s="180" t="s">
        <v>749</v>
      </c>
      <c r="T72" s="180" t="s">
        <v>767</v>
      </c>
      <c r="U72" s="180"/>
      <c r="W72" s="216"/>
    </row>
    <row r="73" spans="1:23" s="3" customFormat="1" ht="63.75" x14ac:dyDescent="0.2">
      <c r="A73" s="349"/>
      <c r="B73" s="352"/>
      <c r="C73" s="352"/>
      <c r="D73" s="180" t="s">
        <v>881</v>
      </c>
      <c r="E73" s="334" t="s">
        <v>861</v>
      </c>
      <c r="F73" s="181"/>
      <c r="G73" s="181"/>
      <c r="H73" s="181"/>
      <c r="I73" s="181">
        <v>1</v>
      </c>
      <c r="J73" s="181"/>
      <c r="K73" s="181"/>
      <c r="L73" s="181"/>
      <c r="M73" s="181"/>
      <c r="N73" s="181">
        <v>1</v>
      </c>
      <c r="O73" s="181"/>
      <c r="P73" s="181"/>
      <c r="Q73" s="181"/>
      <c r="R73" s="182">
        <f t="shared" si="0"/>
        <v>2</v>
      </c>
      <c r="S73" s="180" t="s">
        <v>749</v>
      </c>
      <c r="T73" s="180" t="s">
        <v>767</v>
      </c>
      <c r="U73" s="180"/>
      <c r="W73" s="216"/>
    </row>
    <row r="74" spans="1:23" s="3" customFormat="1" ht="25.5" x14ac:dyDescent="0.2">
      <c r="A74" s="349"/>
      <c r="B74" s="352"/>
      <c r="C74" s="352"/>
      <c r="D74" s="180" t="s">
        <v>882</v>
      </c>
      <c r="E74" s="334" t="s">
        <v>862</v>
      </c>
      <c r="F74" s="184">
        <v>1</v>
      </c>
      <c r="G74" s="184">
        <v>1</v>
      </c>
      <c r="H74" s="184">
        <v>1</v>
      </c>
      <c r="I74" s="184">
        <v>1</v>
      </c>
      <c r="J74" s="184">
        <v>1</v>
      </c>
      <c r="K74" s="184">
        <v>1</v>
      </c>
      <c r="L74" s="184">
        <v>1</v>
      </c>
      <c r="M74" s="184">
        <v>1</v>
      </c>
      <c r="N74" s="184">
        <v>1</v>
      </c>
      <c r="O74" s="184">
        <v>1</v>
      </c>
      <c r="P74" s="184">
        <v>1</v>
      </c>
      <c r="Q74" s="184">
        <v>1</v>
      </c>
      <c r="R74" s="182">
        <f t="shared" si="0"/>
        <v>12</v>
      </c>
      <c r="S74" s="180" t="s">
        <v>749</v>
      </c>
      <c r="T74" s="180" t="s">
        <v>751</v>
      </c>
      <c r="U74" s="180"/>
      <c r="W74" s="216"/>
    </row>
    <row r="75" spans="1:23" s="3" customFormat="1" ht="38.25" x14ac:dyDescent="0.2">
      <c r="A75" s="349"/>
      <c r="B75" s="352"/>
      <c r="C75" s="352"/>
      <c r="D75" s="180" t="s">
        <v>1071</v>
      </c>
      <c r="E75" s="334" t="s">
        <v>974</v>
      </c>
      <c r="F75" s="184"/>
      <c r="G75" s="184"/>
      <c r="H75" s="184">
        <v>1</v>
      </c>
      <c r="I75" s="184"/>
      <c r="J75" s="184"/>
      <c r="K75" s="184">
        <v>1</v>
      </c>
      <c r="L75" s="184"/>
      <c r="M75" s="184"/>
      <c r="N75" s="184">
        <v>1</v>
      </c>
      <c r="O75" s="184"/>
      <c r="P75" s="184"/>
      <c r="Q75" s="184">
        <v>1</v>
      </c>
      <c r="R75" s="182">
        <f t="shared" si="0"/>
        <v>4</v>
      </c>
      <c r="S75" s="180" t="s">
        <v>747</v>
      </c>
      <c r="T75" s="180"/>
      <c r="U75" s="180"/>
      <c r="W75" s="216"/>
    </row>
    <row r="76" spans="1:23" s="3" customFormat="1" ht="63.75" x14ac:dyDescent="0.2">
      <c r="A76" s="349"/>
      <c r="B76" s="352"/>
      <c r="C76" s="352"/>
      <c r="D76" s="180" t="s">
        <v>883</v>
      </c>
      <c r="E76" s="334" t="s">
        <v>989</v>
      </c>
      <c r="F76" s="181"/>
      <c r="G76" s="181"/>
      <c r="H76" s="181">
        <v>1</v>
      </c>
      <c r="I76" s="181"/>
      <c r="J76" s="181"/>
      <c r="K76" s="181">
        <v>1</v>
      </c>
      <c r="L76" s="181"/>
      <c r="M76" s="181"/>
      <c r="N76" s="181">
        <v>1</v>
      </c>
      <c r="O76" s="181"/>
      <c r="P76" s="181"/>
      <c r="Q76" s="181">
        <v>1</v>
      </c>
      <c r="R76" s="182">
        <f t="shared" si="0"/>
        <v>4</v>
      </c>
      <c r="S76" s="180" t="s">
        <v>747</v>
      </c>
      <c r="T76" s="180"/>
      <c r="U76" s="180"/>
      <c r="W76" s="216"/>
    </row>
    <row r="77" spans="1:23" s="3" customFormat="1" ht="38.25" x14ac:dyDescent="0.2">
      <c r="A77" s="349"/>
      <c r="B77" s="352"/>
      <c r="C77" s="352"/>
      <c r="D77" s="180" t="s">
        <v>1072</v>
      </c>
      <c r="E77" s="334" t="s">
        <v>863</v>
      </c>
      <c r="F77" s="184"/>
      <c r="G77" s="184"/>
      <c r="H77" s="184">
        <v>1</v>
      </c>
      <c r="I77" s="184"/>
      <c r="J77" s="184"/>
      <c r="K77" s="184">
        <v>1</v>
      </c>
      <c r="L77" s="184"/>
      <c r="M77" s="184"/>
      <c r="N77" s="184">
        <v>1</v>
      </c>
      <c r="O77" s="184"/>
      <c r="P77" s="184"/>
      <c r="Q77" s="184">
        <v>1</v>
      </c>
      <c r="R77" s="182">
        <f t="shared" si="0"/>
        <v>4</v>
      </c>
      <c r="S77" s="180" t="s">
        <v>749</v>
      </c>
      <c r="T77" s="180" t="s">
        <v>767</v>
      </c>
      <c r="U77" s="180"/>
      <c r="W77" s="216"/>
    </row>
    <row r="78" spans="1:23" s="3" customFormat="1" ht="38.25" x14ac:dyDescent="0.2">
      <c r="A78" s="349"/>
      <c r="B78" s="352"/>
      <c r="C78" s="352"/>
      <c r="D78" s="180" t="s">
        <v>884</v>
      </c>
      <c r="E78" s="334" t="s">
        <v>864</v>
      </c>
      <c r="F78" s="181"/>
      <c r="G78" s="181"/>
      <c r="H78" s="181">
        <v>1</v>
      </c>
      <c r="I78" s="181"/>
      <c r="J78" s="181"/>
      <c r="K78" s="181">
        <v>1</v>
      </c>
      <c r="L78" s="181"/>
      <c r="M78" s="181"/>
      <c r="N78" s="181">
        <v>1</v>
      </c>
      <c r="O78" s="181"/>
      <c r="P78" s="181"/>
      <c r="Q78" s="181">
        <v>1</v>
      </c>
      <c r="R78" s="182">
        <f t="shared" si="0"/>
        <v>4</v>
      </c>
      <c r="S78" s="180" t="s">
        <v>888</v>
      </c>
      <c r="T78" s="180"/>
      <c r="U78" s="180"/>
      <c r="W78" s="216"/>
    </row>
    <row r="79" spans="1:23" s="3" customFormat="1" ht="25.5" x14ac:dyDescent="0.2">
      <c r="A79" s="349"/>
      <c r="B79" s="352"/>
      <c r="C79" s="352"/>
      <c r="D79" s="180" t="s">
        <v>885</v>
      </c>
      <c r="E79" s="334" t="s">
        <v>865</v>
      </c>
      <c r="F79" s="184">
        <v>1</v>
      </c>
      <c r="G79" s="184">
        <v>1</v>
      </c>
      <c r="H79" s="184">
        <v>1</v>
      </c>
      <c r="I79" s="184">
        <v>1</v>
      </c>
      <c r="J79" s="184">
        <v>1</v>
      </c>
      <c r="K79" s="184">
        <v>1</v>
      </c>
      <c r="L79" s="184">
        <v>1</v>
      </c>
      <c r="M79" s="184">
        <v>1</v>
      </c>
      <c r="N79" s="184">
        <v>1</v>
      </c>
      <c r="O79" s="184">
        <v>1</v>
      </c>
      <c r="P79" s="184">
        <v>1</v>
      </c>
      <c r="Q79" s="184">
        <v>1</v>
      </c>
      <c r="R79" s="182">
        <f t="shared" si="0"/>
        <v>12</v>
      </c>
      <c r="S79" s="180" t="s">
        <v>765</v>
      </c>
      <c r="T79" s="180"/>
      <c r="U79" s="180"/>
      <c r="W79" s="216"/>
    </row>
    <row r="80" spans="1:23" s="3" customFormat="1" ht="51" x14ac:dyDescent="0.2">
      <c r="A80" s="349"/>
      <c r="B80" s="352"/>
      <c r="C80" s="352"/>
      <c r="D80" s="180" t="s">
        <v>886</v>
      </c>
      <c r="E80" s="334" t="s">
        <v>866</v>
      </c>
      <c r="F80" s="181">
        <v>1</v>
      </c>
      <c r="G80" s="181">
        <v>1</v>
      </c>
      <c r="H80" s="181">
        <v>1</v>
      </c>
      <c r="I80" s="181">
        <v>1</v>
      </c>
      <c r="J80" s="181">
        <v>1</v>
      </c>
      <c r="K80" s="181">
        <v>1</v>
      </c>
      <c r="L80" s="181">
        <v>1</v>
      </c>
      <c r="M80" s="181">
        <v>1</v>
      </c>
      <c r="N80" s="181">
        <v>1</v>
      </c>
      <c r="O80" s="181">
        <v>1</v>
      </c>
      <c r="P80" s="181">
        <v>1</v>
      </c>
      <c r="Q80" s="181">
        <v>1</v>
      </c>
      <c r="R80" s="182">
        <f t="shared" si="0"/>
        <v>12</v>
      </c>
      <c r="S80" s="180" t="s">
        <v>765</v>
      </c>
      <c r="T80" s="180"/>
      <c r="U80" s="180"/>
      <c r="W80" s="216"/>
    </row>
    <row r="81" spans="1:23" s="3" customFormat="1" ht="25.5" x14ac:dyDescent="0.2">
      <c r="A81" s="349"/>
      <c r="B81" s="352"/>
      <c r="C81" s="352"/>
      <c r="D81" s="180" t="s">
        <v>887</v>
      </c>
      <c r="E81" s="310" t="s">
        <v>961</v>
      </c>
      <c r="F81" s="184"/>
      <c r="G81" s="184"/>
      <c r="H81" s="184">
        <v>1</v>
      </c>
      <c r="I81" s="184"/>
      <c r="J81" s="184"/>
      <c r="K81" s="184">
        <v>1</v>
      </c>
      <c r="L81" s="184"/>
      <c r="M81" s="184"/>
      <c r="N81" s="184">
        <v>1</v>
      </c>
      <c r="O81" s="184"/>
      <c r="P81" s="184"/>
      <c r="Q81" s="184">
        <v>1</v>
      </c>
      <c r="R81" s="182">
        <f>SUM(F81:Q81)</f>
        <v>4</v>
      </c>
      <c r="S81" s="180" t="s">
        <v>747</v>
      </c>
      <c r="T81" s="180"/>
      <c r="U81" s="180"/>
      <c r="W81" s="216"/>
    </row>
    <row r="82" spans="1:23" s="3" customFormat="1" ht="25.5" x14ac:dyDescent="0.2">
      <c r="A82" s="349"/>
      <c r="B82" s="352"/>
      <c r="C82" s="352"/>
      <c r="D82" s="180" t="s">
        <v>920</v>
      </c>
      <c r="E82" s="310" t="s">
        <v>977</v>
      </c>
      <c r="F82" s="181"/>
      <c r="G82" s="181"/>
      <c r="H82" s="181"/>
      <c r="I82" s="181">
        <v>1</v>
      </c>
      <c r="J82" s="181"/>
      <c r="K82" s="181"/>
      <c r="L82" s="181"/>
      <c r="M82" s="181"/>
      <c r="N82" s="181"/>
      <c r="O82" s="181"/>
      <c r="P82" s="181"/>
      <c r="Q82" s="181"/>
      <c r="R82" s="182">
        <f>SUM(F82:Q82)</f>
        <v>1</v>
      </c>
      <c r="S82" s="180" t="s">
        <v>765</v>
      </c>
      <c r="T82" s="180"/>
      <c r="U82" s="180"/>
      <c r="W82" s="216"/>
    </row>
    <row r="83" spans="1:23" s="3" customFormat="1" ht="51" x14ac:dyDescent="0.2">
      <c r="A83" s="349"/>
      <c r="B83" s="352"/>
      <c r="C83" s="352"/>
      <c r="D83" s="180" t="s">
        <v>978</v>
      </c>
      <c r="E83" s="333" t="s">
        <v>980</v>
      </c>
      <c r="F83" s="181"/>
      <c r="G83" s="181"/>
      <c r="H83" s="181">
        <v>1</v>
      </c>
      <c r="I83" s="181"/>
      <c r="J83" s="181"/>
      <c r="K83" s="181">
        <v>1</v>
      </c>
      <c r="L83" s="181"/>
      <c r="M83" s="181"/>
      <c r="N83" s="181">
        <v>1</v>
      </c>
      <c r="O83" s="181"/>
      <c r="P83" s="181"/>
      <c r="Q83" s="181">
        <v>1</v>
      </c>
      <c r="R83" s="182">
        <v>4</v>
      </c>
      <c r="S83" s="180" t="s">
        <v>747</v>
      </c>
      <c r="T83" s="180"/>
      <c r="U83" s="180"/>
      <c r="W83" s="216"/>
    </row>
    <row r="84" spans="1:23" s="3" customFormat="1" ht="76.5" x14ac:dyDescent="0.2">
      <c r="A84" s="349"/>
      <c r="B84" s="352"/>
      <c r="C84" s="352"/>
      <c r="D84" s="180" t="s">
        <v>979</v>
      </c>
      <c r="E84" s="332" t="s">
        <v>1014</v>
      </c>
      <c r="F84" s="181"/>
      <c r="G84" s="181"/>
      <c r="H84" s="181">
        <v>1</v>
      </c>
      <c r="I84" s="181"/>
      <c r="J84" s="181"/>
      <c r="K84" s="181">
        <v>1</v>
      </c>
      <c r="L84" s="181"/>
      <c r="M84" s="181"/>
      <c r="N84" s="181">
        <v>1</v>
      </c>
      <c r="O84" s="181"/>
      <c r="P84" s="181"/>
      <c r="Q84" s="181">
        <v>1</v>
      </c>
      <c r="R84" s="182">
        <f>SUM(G84:Q84)</f>
        <v>4</v>
      </c>
      <c r="S84" s="180" t="s">
        <v>747</v>
      </c>
      <c r="T84" s="180"/>
      <c r="U84" s="180"/>
      <c r="W84" s="216"/>
    </row>
    <row r="85" spans="1:23" s="3" customFormat="1" ht="38.25" x14ac:dyDescent="0.2">
      <c r="A85" s="349"/>
      <c r="B85" s="352"/>
      <c r="C85" s="352"/>
      <c r="D85" s="180" t="s">
        <v>981</v>
      </c>
      <c r="E85" s="332" t="s">
        <v>1011</v>
      </c>
      <c r="F85" s="181"/>
      <c r="G85" s="181"/>
      <c r="H85" s="181"/>
      <c r="I85" s="181"/>
      <c r="J85" s="181">
        <v>1</v>
      </c>
      <c r="K85" s="181"/>
      <c r="L85" s="181"/>
      <c r="M85" s="181"/>
      <c r="N85" s="181"/>
      <c r="O85" s="181"/>
      <c r="P85" s="181"/>
      <c r="Q85" s="181"/>
      <c r="R85" s="182">
        <f>SUM(G85:Q85)</f>
        <v>1</v>
      </c>
      <c r="S85" s="180" t="s">
        <v>765</v>
      </c>
      <c r="T85" s="180"/>
      <c r="U85" s="180"/>
      <c r="W85" s="216"/>
    </row>
    <row r="86" spans="1:23" s="3" customFormat="1" ht="25.5" x14ac:dyDescent="0.2">
      <c r="A86" s="350"/>
      <c r="B86" s="352"/>
      <c r="C86" s="352"/>
      <c r="D86" s="180" t="s">
        <v>1003</v>
      </c>
      <c r="E86" s="229" t="s">
        <v>985</v>
      </c>
      <c r="F86" s="302">
        <v>1</v>
      </c>
      <c r="G86" s="302">
        <v>1</v>
      </c>
      <c r="H86" s="302">
        <v>1</v>
      </c>
      <c r="I86" s="302">
        <v>1</v>
      </c>
      <c r="J86" s="302">
        <v>1</v>
      </c>
      <c r="K86" s="302">
        <v>1</v>
      </c>
      <c r="L86" s="302">
        <v>1</v>
      </c>
      <c r="M86" s="302">
        <v>1</v>
      </c>
      <c r="N86" s="302">
        <v>1</v>
      </c>
      <c r="O86" s="302">
        <v>1</v>
      </c>
      <c r="P86" s="302">
        <v>1</v>
      </c>
      <c r="Q86" s="302">
        <v>1</v>
      </c>
      <c r="R86" s="182">
        <f>SUM(F86:Q86)</f>
        <v>12</v>
      </c>
      <c r="S86" s="302" t="s">
        <v>747</v>
      </c>
      <c r="T86" s="302"/>
      <c r="U86" s="301"/>
      <c r="W86" s="216"/>
    </row>
    <row r="87" spans="1:23" s="3" customFormat="1" ht="63.75" x14ac:dyDescent="0.2">
      <c r="A87" s="322"/>
      <c r="B87" s="352"/>
      <c r="C87" s="353"/>
      <c r="D87" s="180" t="s">
        <v>1112</v>
      </c>
      <c r="E87" s="332" t="s">
        <v>1111</v>
      </c>
      <c r="F87" s="302"/>
      <c r="G87" s="302"/>
      <c r="H87" s="302">
        <v>1</v>
      </c>
      <c r="I87" s="302"/>
      <c r="J87" s="302"/>
      <c r="K87" s="302"/>
      <c r="L87" s="302"/>
      <c r="M87" s="302"/>
      <c r="N87" s="302">
        <v>1</v>
      </c>
      <c r="O87" s="302"/>
      <c r="P87" s="302"/>
      <c r="Q87" s="302"/>
      <c r="R87" s="182">
        <f>SUM(F87:Q87)</f>
        <v>2</v>
      </c>
      <c r="S87" s="302" t="s">
        <v>755</v>
      </c>
      <c r="T87" s="302"/>
      <c r="U87" s="301"/>
      <c r="W87" s="216"/>
    </row>
    <row r="88" spans="1:23" s="3" customFormat="1" ht="38.25" x14ac:dyDescent="0.2">
      <c r="A88" s="306"/>
      <c r="B88" s="352"/>
      <c r="C88" s="354" t="s">
        <v>1009</v>
      </c>
      <c r="D88" s="180" t="s">
        <v>1042</v>
      </c>
      <c r="E88" s="338" t="s">
        <v>1100</v>
      </c>
      <c r="F88" s="181"/>
      <c r="G88" s="181">
        <v>1</v>
      </c>
      <c r="H88" s="181"/>
      <c r="I88" s="181"/>
      <c r="J88" s="181"/>
      <c r="K88" s="181"/>
      <c r="L88" s="181"/>
      <c r="M88" s="181"/>
      <c r="N88" s="181"/>
      <c r="O88" s="181"/>
      <c r="P88" s="181"/>
      <c r="Q88" s="181"/>
      <c r="R88" s="182">
        <f>SUM(F88:Q88)</f>
        <v>1</v>
      </c>
      <c r="S88" s="180" t="s">
        <v>943</v>
      </c>
      <c r="T88" s="180"/>
      <c r="U88" s="180"/>
      <c r="W88" s="216"/>
    </row>
    <row r="89" spans="1:23" s="3" customFormat="1" ht="38.25" x14ac:dyDescent="0.2">
      <c r="A89" s="306"/>
      <c r="B89" s="330"/>
      <c r="C89" s="355"/>
      <c r="D89" s="180" t="s">
        <v>1043</v>
      </c>
      <c r="E89" s="338" t="s">
        <v>1010</v>
      </c>
      <c r="F89" s="181"/>
      <c r="G89" s="181"/>
      <c r="H89" s="181"/>
      <c r="I89" s="181">
        <v>1</v>
      </c>
      <c r="J89" s="181"/>
      <c r="K89" s="181"/>
      <c r="L89" s="181"/>
      <c r="M89" s="181"/>
      <c r="N89" s="181"/>
      <c r="O89" s="181"/>
      <c r="P89" s="181"/>
      <c r="Q89" s="181"/>
      <c r="R89" s="182">
        <f>SUM(F89:Q89)</f>
        <v>1</v>
      </c>
      <c r="S89" s="180" t="s">
        <v>941</v>
      </c>
      <c r="T89" s="180"/>
      <c r="U89" s="180"/>
      <c r="W89" s="216"/>
    </row>
    <row r="90" spans="1:23" s="3" customFormat="1" ht="38.25" x14ac:dyDescent="0.2">
      <c r="A90" s="306"/>
      <c r="B90" s="330"/>
      <c r="C90" s="356"/>
      <c r="D90" s="180" t="s">
        <v>1044</v>
      </c>
      <c r="E90" s="338" t="s">
        <v>1101</v>
      </c>
      <c r="F90" s="181"/>
      <c r="G90" s="181"/>
      <c r="H90" s="181">
        <v>1</v>
      </c>
      <c r="I90" s="181"/>
      <c r="J90" s="181"/>
      <c r="K90" s="181">
        <v>1</v>
      </c>
      <c r="L90" s="181"/>
      <c r="M90" s="181"/>
      <c r="N90" s="181">
        <v>1</v>
      </c>
      <c r="O90" s="181"/>
      <c r="P90" s="181"/>
      <c r="Q90" s="181">
        <v>1</v>
      </c>
      <c r="R90" s="182">
        <f>SUM(F90:Q90)</f>
        <v>4</v>
      </c>
      <c r="S90" s="180" t="s">
        <v>747</v>
      </c>
      <c r="T90" s="180" t="s">
        <v>755</v>
      </c>
      <c r="U90" s="180"/>
      <c r="W90" s="216"/>
    </row>
    <row r="91" spans="1:23" s="3" customFormat="1" ht="38.25" x14ac:dyDescent="0.2">
      <c r="A91" s="348" t="s">
        <v>766</v>
      </c>
      <c r="B91" s="351" t="s">
        <v>791</v>
      </c>
      <c r="C91" s="348" t="s">
        <v>806</v>
      </c>
      <c r="D91" s="180" t="s">
        <v>1028</v>
      </c>
      <c r="E91" s="310" t="s">
        <v>889</v>
      </c>
      <c r="F91" s="181"/>
      <c r="G91" s="181"/>
      <c r="H91" s="181">
        <v>1</v>
      </c>
      <c r="I91" s="181"/>
      <c r="J91" s="181"/>
      <c r="K91" s="181"/>
      <c r="L91" s="181"/>
      <c r="M91" s="181"/>
      <c r="N91" s="181">
        <v>1</v>
      </c>
      <c r="O91" s="181"/>
      <c r="P91" s="181"/>
      <c r="Q91" s="181"/>
      <c r="R91" s="182">
        <f t="shared" si="0"/>
        <v>2</v>
      </c>
      <c r="S91" s="180" t="s">
        <v>888</v>
      </c>
      <c r="T91" s="180" t="s">
        <v>765</v>
      </c>
      <c r="U91" s="180"/>
      <c r="W91" s="216"/>
    </row>
    <row r="92" spans="1:23" s="3" customFormat="1" ht="25.5" x14ac:dyDescent="0.2">
      <c r="A92" s="349"/>
      <c r="B92" s="352"/>
      <c r="C92" s="349"/>
      <c r="D92" s="180" t="s">
        <v>1027</v>
      </c>
      <c r="E92" s="335" t="s">
        <v>1002</v>
      </c>
      <c r="F92" s="184"/>
      <c r="G92" s="184"/>
      <c r="H92" s="184">
        <v>1</v>
      </c>
      <c r="I92" s="184"/>
      <c r="J92" s="184"/>
      <c r="K92" s="184">
        <v>1</v>
      </c>
      <c r="L92" s="184"/>
      <c r="M92" s="184"/>
      <c r="N92" s="184">
        <v>1</v>
      </c>
      <c r="O92" s="184"/>
      <c r="P92" s="184"/>
      <c r="Q92" s="184">
        <v>1</v>
      </c>
      <c r="R92" s="182">
        <f>SUM(F92:Q92)</f>
        <v>4</v>
      </c>
      <c r="S92" s="180" t="s">
        <v>749</v>
      </c>
      <c r="T92" s="180" t="s">
        <v>767</v>
      </c>
      <c r="U92" s="180"/>
      <c r="W92" s="216"/>
    </row>
    <row r="93" spans="1:23" s="3" customFormat="1" ht="63.75" x14ac:dyDescent="0.2">
      <c r="A93" s="349"/>
      <c r="B93" s="352"/>
      <c r="C93" s="320" t="s">
        <v>807</v>
      </c>
      <c r="D93" s="180" t="s">
        <v>1024</v>
      </c>
      <c r="E93" s="310" t="s">
        <v>867</v>
      </c>
      <c r="F93" s="181"/>
      <c r="G93" s="181"/>
      <c r="H93" s="181"/>
      <c r="I93" s="181"/>
      <c r="J93" s="181"/>
      <c r="K93" s="181"/>
      <c r="L93" s="181"/>
      <c r="M93" s="181"/>
      <c r="N93" s="181">
        <v>1</v>
      </c>
      <c r="O93" s="181"/>
      <c r="P93" s="181"/>
      <c r="Q93" s="181"/>
      <c r="R93" s="182">
        <f t="shared" si="0"/>
        <v>1</v>
      </c>
      <c r="S93" s="180" t="s">
        <v>755</v>
      </c>
      <c r="T93" s="180"/>
      <c r="U93" s="180"/>
      <c r="W93" s="216"/>
    </row>
    <row r="94" spans="1:23" s="3" customFormat="1" ht="38.25" x14ac:dyDescent="0.2">
      <c r="A94" s="350"/>
      <c r="B94" s="352"/>
      <c r="C94" s="321"/>
      <c r="D94" s="180" t="s">
        <v>1025</v>
      </c>
      <c r="E94" s="310" t="s">
        <v>1008</v>
      </c>
      <c r="F94" s="184"/>
      <c r="G94" s="184"/>
      <c r="H94" s="184">
        <v>1</v>
      </c>
      <c r="I94" s="184"/>
      <c r="J94" s="184"/>
      <c r="K94" s="184">
        <v>1</v>
      </c>
      <c r="L94" s="184"/>
      <c r="M94" s="184"/>
      <c r="N94" s="184">
        <v>1</v>
      </c>
      <c r="O94" s="184"/>
      <c r="P94" s="184"/>
      <c r="Q94" s="184">
        <v>1</v>
      </c>
      <c r="R94" s="182">
        <f t="shared" si="0"/>
        <v>4</v>
      </c>
      <c r="S94" s="180" t="s">
        <v>747</v>
      </c>
      <c r="T94" s="180"/>
      <c r="U94" s="180"/>
      <c r="W94" s="216"/>
    </row>
    <row r="95" spans="1:23" s="3" customFormat="1" ht="25.5" x14ac:dyDescent="0.2">
      <c r="A95" s="303"/>
      <c r="B95" s="352"/>
      <c r="C95" s="330"/>
      <c r="D95" s="180" t="s">
        <v>1026</v>
      </c>
      <c r="E95" s="336" t="s">
        <v>995</v>
      </c>
      <c r="F95" s="302">
        <v>1</v>
      </c>
      <c r="G95" s="301"/>
      <c r="H95" s="301"/>
      <c r="I95" s="301"/>
      <c r="J95" s="301"/>
      <c r="K95" s="301"/>
      <c r="L95" s="301"/>
      <c r="M95" s="301"/>
      <c r="N95" s="301"/>
      <c r="O95" s="301"/>
      <c r="P95" s="301"/>
      <c r="Q95" s="301"/>
      <c r="R95" s="182">
        <f t="shared" si="0"/>
        <v>1</v>
      </c>
      <c r="S95" s="229" t="s">
        <v>749</v>
      </c>
      <c r="T95" s="229"/>
      <c r="U95" s="229"/>
      <c r="W95" s="216"/>
    </row>
    <row r="96" spans="1:23" s="3" customFormat="1" ht="25.5" x14ac:dyDescent="0.2">
      <c r="A96" s="303"/>
      <c r="B96" s="352"/>
      <c r="C96" s="330"/>
      <c r="D96" s="180" t="s">
        <v>1029</v>
      </c>
      <c r="E96" s="336" t="s">
        <v>994</v>
      </c>
      <c r="F96" s="184"/>
      <c r="G96" s="184"/>
      <c r="H96" s="184">
        <v>1</v>
      </c>
      <c r="I96" s="184"/>
      <c r="J96" s="184"/>
      <c r="K96" s="184"/>
      <c r="L96" s="184"/>
      <c r="M96" s="184"/>
      <c r="N96" s="184"/>
      <c r="O96" s="184"/>
      <c r="P96" s="184"/>
      <c r="Q96" s="184"/>
      <c r="R96" s="182">
        <f>SUM(F96:Q96)</f>
        <v>1</v>
      </c>
      <c r="S96" s="180" t="s">
        <v>749</v>
      </c>
      <c r="T96" s="180"/>
      <c r="U96" s="180"/>
      <c r="W96" s="216"/>
    </row>
    <row r="97" spans="1:23" s="3" customFormat="1" ht="63.75" x14ac:dyDescent="0.2">
      <c r="A97" s="303"/>
      <c r="B97" s="352"/>
      <c r="C97" s="330"/>
      <c r="D97" s="180" t="s">
        <v>1030</v>
      </c>
      <c r="E97" s="336" t="s">
        <v>997</v>
      </c>
      <c r="F97" s="302"/>
      <c r="G97" s="301"/>
      <c r="H97" s="301"/>
      <c r="I97" s="301"/>
      <c r="J97" s="304">
        <v>1</v>
      </c>
      <c r="K97" s="301"/>
      <c r="L97" s="301"/>
      <c r="M97" s="301"/>
      <c r="N97" s="301"/>
      <c r="O97" s="301"/>
      <c r="P97" s="301"/>
      <c r="Q97" s="301"/>
      <c r="R97" s="182">
        <f>SUM(F97:Q97)</f>
        <v>1</v>
      </c>
      <c r="S97" s="229" t="s">
        <v>749</v>
      </c>
      <c r="T97" s="229"/>
      <c r="U97" s="229"/>
      <c r="W97" s="216"/>
    </row>
    <row r="98" spans="1:23" s="3" customFormat="1" ht="38.25" x14ac:dyDescent="0.2">
      <c r="A98" s="303"/>
      <c r="B98" s="352"/>
      <c r="D98" s="180" t="s">
        <v>1031</v>
      </c>
      <c r="E98" s="336" t="s">
        <v>996</v>
      </c>
      <c r="F98" s="184"/>
      <c r="G98" s="184"/>
      <c r="H98" s="184"/>
      <c r="I98" s="184"/>
      <c r="J98" s="184"/>
      <c r="K98" s="184"/>
      <c r="L98" s="184"/>
      <c r="M98" s="184">
        <v>1</v>
      </c>
      <c r="N98" s="184"/>
      <c r="O98" s="184"/>
      <c r="P98" s="184"/>
      <c r="Q98" s="184"/>
      <c r="R98" s="182">
        <f>SUM(F98:Q98)</f>
        <v>1</v>
      </c>
      <c r="S98" s="180" t="s">
        <v>749</v>
      </c>
      <c r="T98" s="180"/>
      <c r="U98" s="180"/>
      <c r="W98" s="216"/>
    </row>
    <row r="99" spans="1:23" s="3" customFormat="1" ht="38.25" x14ac:dyDescent="0.2">
      <c r="A99" s="303"/>
      <c r="B99" s="353"/>
      <c r="C99" s="321"/>
      <c r="D99" s="180" t="s">
        <v>1032</v>
      </c>
      <c r="E99" s="336" t="s">
        <v>998</v>
      </c>
      <c r="F99" s="184"/>
      <c r="G99" s="184"/>
      <c r="H99" s="184"/>
      <c r="I99" s="184"/>
      <c r="J99" s="184"/>
      <c r="K99" s="184"/>
      <c r="L99" s="184"/>
      <c r="M99" s="184"/>
      <c r="N99" s="184"/>
      <c r="O99" s="184"/>
      <c r="P99" s="184"/>
      <c r="Q99" s="184">
        <v>1</v>
      </c>
      <c r="R99" s="182">
        <f>SUM(F99:Q99)</f>
        <v>1</v>
      </c>
      <c r="S99" s="180" t="s">
        <v>749</v>
      </c>
      <c r="T99" s="180"/>
      <c r="U99" s="180"/>
      <c r="W99" s="216"/>
    </row>
    <row r="100" spans="1:23" s="3" customFormat="1" ht="38.25" x14ac:dyDescent="0.2">
      <c r="A100" s="348" t="s">
        <v>758</v>
      </c>
      <c r="B100" s="348" t="s">
        <v>774</v>
      </c>
      <c r="C100" s="360" t="s">
        <v>808</v>
      </c>
      <c r="D100" s="180" t="s">
        <v>921</v>
      </c>
      <c r="E100" s="310" t="s">
        <v>990</v>
      </c>
      <c r="F100" s="181"/>
      <c r="G100" s="181"/>
      <c r="H100" s="181"/>
      <c r="I100" s="181"/>
      <c r="J100" s="181"/>
      <c r="K100" s="181">
        <v>1</v>
      </c>
      <c r="L100" s="181"/>
      <c r="M100" s="181"/>
      <c r="N100" s="181"/>
      <c r="O100" s="181"/>
      <c r="P100" s="181"/>
      <c r="Q100" s="181"/>
      <c r="R100" s="182">
        <f t="shared" ref="R100:R113" si="2">SUM(F100:Q100)</f>
        <v>1</v>
      </c>
      <c r="S100" s="180" t="s">
        <v>755</v>
      </c>
      <c r="T100" s="180"/>
      <c r="U100" s="180"/>
      <c r="W100" s="216"/>
    </row>
    <row r="101" spans="1:23" s="3" customFormat="1" ht="63" customHeight="1" x14ac:dyDescent="0.2">
      <c r="A101" s="349"/>
      <c r="B101" s="350"/>
      <c r="C101" s="360"/>
      <c r="D101" s="180" t="s">
        <v>923</v>
      </c>
      <c r="E101" s="310" t="s">
        <v>993</v>
      </c>
      <c r="F101" s="184"/>
      <c r="G101" s="184"/>
      <c r="H101" s="184">
        <v>1</v>
      </c>
      <c r="I101" s="184"/>
      <c r="J101" s="184"/>
      <c r="K101" s="184">
        <v>1</v>
      </c>
      <c r="L101" s="184"/>
      <c r="M101" s="184"/>
      <c r="N101" s="184">
        <v>1</v>
      </c>
      <c r="O101" s="184"/>
      <c r="P101" s="184"/>
      <c r="Q101" s="184">
        <v>1</v>
      </c>
      <c r="R101" s="182">
        <f t="shared" si="2"/>
        <v>4</v>
      </c>
      <c r="S101" s="180" t="s">
        <v>747</v>
      </c>
      <c r="T101" s="180" t="s">
        <v>755</v>
      </c>
      <c r="U101" s="180"/>
      <c r="W101" s="216"/>
    </row>
    <row r="102" spans="1:23" s="3" customFormat="1" ht="76.5" x14ac:dyDescent="0.2">
      <c r="A102" s="349"/>
      <c r="B102" s="330" t="s">
        <v>790</v>
      </c>
      <c r="C102" s="330" t="s">
        <v>928</v>
      </c>
      <c r="D102" s="180" t="s">
        <v>1102</v>
      </c>
      <c r="E102" s="310" t="s">
        <v>1073</v>
      </c>
      <c r="F102" s="184">
        <v>1</v>
      </c>
      <c r="G102" s="184"/>
      <c r="H102" s="184"/>
      <c r="I102" s="184"/>
      <c r="J102" s="184"/>
      <c r="K102" s="184"/>
      <c r="L102" s="184"/>
      <c r="M102" s="184"/>
      <c r="N102" s="184"/>
      <c r="O102" s="184"/>
      <c r="P102" s="184"/>
      <c r="Q102" s="184"/>
      <c r="R102" s="182">
        <f t="shared" si="2"/>
        <v>1</v>
      </c>
      <c r="S102" s="180" t="s">
        <v>755</v>
      </c>
      <c r="T102" s="180"/>
      <c r="U102" s="180"/>
      <c r="W102" s="216"/>
    </row>
    <row r="103" spans="1:23" s="3" customFormat="1" ht="38.25" x14ac:dyDescent="0.2">
      <c r="A103" s="349"/>
      <c r="B103" s="330"/>
      <c r="C103" s="330"/>
      <c r="D103" s="180" t="s">
        <v>1103</v>
      </c>
      <c r="E103" s="310" t="s">
        <v>937</v>
      </c>
      <c r="F103" s="184"/>
      <c r="G103" s="184"/>
      <c r="H103" s="184">
        <v>1</v>
      </c>
      <c r="I103" s="184"/>
      <c r="J103" s="184"/>
      <c r="K103" s="184">
        <v>1</v>
      </c>
      <c r="L103" s="184"/>
      <c r="M103" s="184"/>
      <c r="N103" s="184">
        <v>1</v>
      </c>
      <c r="O103" s="184"/>
      <c r="P103" s="184"/>
      <c r="Q103" s="184">
        <v>1</v>
      </c>
      <c r="R103" s="182">
        <f t="shared" si="2"/>
        <v>4</v>
      </c>
      <c r="S103" s="180" t="s">
        <v>747</v>
      </c>
      <c r="T103" s="180" t="s">
        <v>749</v>
      </c>
      <c r="U103" s="180"/>
      <c r="W103" s="216"/>
    </row>
    <row r="104" spans="1:23" s="3" customFormat="1" ht="38.25" x14ac:dyDescent="0.2">
      <c r="A104" s="349"/>
      <c r="B104" s="348" t="s">
        <v>775</v>
      </c>
      <c r="C104" s="348" t="s">
        <v>809</v>
      </c>
      <c r="D104" s="180" t="s">
        <v>922</v>
      </c>
      <c r="E104" s="310" t="s">
        <v>999</v>
      </c>
      <c r="F104" s="181"/>
      <c r="G104" s="181"/>
      <c r="H104" s="181">
        <v>1</v>
      </c>
      <c r="I104" s="305"/>
      <c r="J104" s="305"/>
      <c r="K104" s="305">
        <v>1</v>
      </c>
      <c r="L104" s="305"/>
      <c r="M104" s="305"/>
      <c r="N104" s="305">
        <v>1</v>
      </c>
      <c r="O104" s="305"/>
      <c r="P104" s="305"/>
      <c r="Q104" s="181">
        <v>1</v>
      </c>
      <c r="R104" s="182">
        <f t="shared" si="2"/>
        <v>4</v>
      </c>
      <c r="S104" s="180" t="s">
        <v>747</v>
      </c>
      <c r="T104" s="180" t="s">
        <v>943</v>
      </c>
      <c r="U104" s="180"/>
      <c r="W104" s="216"/>
    </row>
    <row r="105" spans="1:23" s="3" customFormat="1" ht="25.5" x14ac:dyDescent="0.2">
      <c r="A105" s="349"/>
      <c r="B105" s="349"/>
      <c r="C105" s="349"/>
      <c r="D105" s="180" t="s">
        <v>893</v>
      </c>
      <c r="E105" s="310" t="s">
        <v>868</v>
      </c>
      <c r="F105" s="184">
        <v>1</v>
      </c>
      <c r="G105" s="184"/>
      <c r="H105" s="184"/>
      <c r="I105" s="184"/>
      <c r="J105" s="184"/>
      <c r="K105" s="184"/>
      <c r="L105" s="184"/>
      <c r="M105" s="184"/>
      <c r="N105" s="184"/>
      <c r="O105" s="184"/>
      <c r="P105" s="184"/>
      <c r="Q105" s="184"/>
      <c r="R105" s="182">
        <f t="shared" si="2"/>
        <v>1</v>
      </c>
      <c r="S105" s="180" t="s">
        <v>765</v>
      </c>
      <c r="T105" s="180"/>
      <c r="U105" s="180"/>
      <c r="W105" s="216"/>
    </row>
    <row r="106" spans="1:23" s="3" customFormat="1" ht="38.25" x14ac:dyDescent="0.2">
      <c r="A106" s="349"/>
      <c r="B106" s="349"/>
      <c r="C106" s="349"/>
      <c r="D106" s="180" t="s">
        <v>890</v>
      </c>
      <c r="E106" s="310" t="s">
        <v>982</v>
      </c>
      <c r="F106" s="181">
        <v>1</v>
      </c>
      <c r="G106" s="181">
        <v>1</v>
      </c>
      <c r="H106" s="181">
        <v>1</v>
      </c>
      <c r="I106" s="181">
        <v>1</v>
      </c>
      <c r="J106" s="181">
        <v>1</v>
      </c>
      <c r="K106" s="181">
        <v>1</v>
      </c>
      <c r="L106" s="181">
        <v>1</v>
      </c>
      <c r="M106" s="181">
        <v>1</v>
      </c>
      <c r="N106" s="181">
        <v>1</v>
      </c>
      <c r="O106" s="181">
        <v>1</v>
      </c>
      <c r="P106" s="181">
        <v>1</v>
      </c>
      <c r="Q106" s="181">
        <v>1</v>
      </c>
      <c r="R106" s="182">
        <f t="shared" si="2"/>
        <v>12</v>
      </c>
      <c r="S106" s="180" t="s">
        <v>747</v>
      </c>
      <c r="T106" s="180" t="s">
        <v>17</v>
      </c>
      <c r="U106" s="180"/>
      <c r="W106" s="216"/>
    </row>
    <row r="107" spans="1:23" s="3" customFormat="1" ht="25.5" x14ac:dyDescent="0.2">
      <c r="A107" s="349"/>
      <c r="B107" s="349"/>
      <c r="C107" s="349"/>
      <c r="D107" s="180" t="s">
        <v>891</v>
      </c>
      <c r="E107" s="310" t="s">
        <v>869</v>
      </c>
      <c r="F107" s="181"/>
      <c r="G107" s="181"/>
      <c r="H107" s="181"/>
      <c r="I107" s="181"/>
      <c r="J107" s="181"/>
      <c r="K107" s="181"/>
      <c r="L107" s="181"/>
      <c r="M107" s="181"/>
      <c r="N107" s="181"/>
      <c r="O107" s="181"/>
      <c r="P107" s="181">
        <v>1</v>
      </c>
      <c r="Q107" s="181"/>
      <c r="R107" s="182">
        <f t="shared" si="2"/>
        <v>1</v>
      </c>
      <c r="S107" s="180" t="s">
        <v>747</v>
      </c>
      <c r="T107" s="180" t="s">
        <v>17</v>
      </c>
      <c r="U107" s="180"/>
      <c r="W107" s="216"/>
    </row>
    <row r="108" spans="1:23" s="3" customFormat="1" ht="38.25" x14ac:dyDescent="0.2">
      <c r="A108" s="349"/>
      <c r="B108" s="349"/>
      <c r="C108" s="349"/>
      <c r="D108" s="180" t="s">
        <v>932</v>
      </c>
      <c r="E108" s="310" t="s">
        <v>1000</v>
      </c>
      <c r="F108" s="181"/>
      <c r="G108" s="181"/>
      <c r="H108" s="181"/>
      <c r="I108" s="181">
        <v>1</v>
      </c>
      <c r="J108" s="181"/>
      <c r="K108" s="181"/>
      <c r="L108" s="181"/>
      <c r="M108" s="181"/>
      <c r="N108" s="181"/>
      <c r="O108" s="181"/>
      <c r="P108" s="181"/>
      <c r="Q108" s="181"/>
      <c r="R108" s="182">
        <f t="shared" si="2"/>
        <v>1</v>
      </c>
      <c r="S108" s="180" t="s">
        <v>941</v>
      </c>
      <c r="T108" s="180"/>
      <c r="U108" s="180"/>
      <c r="W108" s="216"/>
    </row>
    <row r="109" spans="1:23" s="3" customFormat="1" ht="25.5" x14ac:dyDescent="0.2">
      <c r="A109" s="350"/>
      <c r="B109" s="350"/>
      <c r="C109" s="350"/>
      <c r="D109" s="180" t="s">
        <v>1074</v>
      </c>
      <c r="E109" s="310" t="s">
        <v>934</v>
      </c>
      <c r="F109" s="184"/>
      <c r="G109" s="184"/>
      <c r="H109" s="184"/>
      <c r="I109" s="184">
        <v>1</v>
      </c>
      <c r="J109" s="184"/>
      <c r="K109" s="184"/>
      <c r="L109" s="184"/>
      <c r="M109" s="184"/>
      <c r="N109" s="184"/>
      <c r="O109" s="184"/>
      <c r="P109" s="184"/>
      <c r="Q109" s="184"/>
      <c r="R109" s="182">
        <f t="shared" si="2"/>
        <v>1</v>
      </c>
      <c r="S109" s="180" t="s">
        <v>749</v>
      </c>
      <c r="T109" s="180"/>
      <c r="U109" s="180"/>
      <c r="W109" s="216"/>
    </row>
    <row r="110" spans="1:23" s="3" customFormat="1" ht="63.75" x14ac:dyDescent="0.2">
      <c r="A110" s="180" t="s">
        <v>761</v>
      </c>
      <c r="B110" s="180" t="s">
        <v>768</v>
      </c>
      <c r="C110" s="180" t="s">
        <v>810</v>
      </c>
      <c r="D110" s="180" t="s">
        <v>892</v>
      </c>
      <c r="E110" s="310" t="s">
        <v>870</v>
      </c>
      <c r="F110" s="181"/>
      <c r="G110" s="181"/>
      <c r="H110" s="181">
        <v>1</v>
      </c>
      <c r="I110" s="181"/>
      <c r="J110" s="181"/>
      <c r="K110" s="181"/>
      <c r="L110" s="181"/>
      <c r="M110" s="181"/>
      <c r="N110" s="181"/>
      <c r="O110" s="181"/>
      <c r="P110" s="181"/>
      <c r="Q110" s="181"/>
      <c r="R110" s="182">
        <f t="shared" si="2"/>
        <v>1</v>
      </c>
      <c r="S110" s="180" t="s">
        <v>747</v>
      </c>
      <c r="T110" s="180"/>
      <c r="U110" s="180"/>
      <c r="W110" s="216"/>
    </row>
    <row r="111" spans="1:23" s="3" customFormat="1" ht="25.5" x14ac:dyDescent="0.2">
      <c r="A111" s="348" t="s">
        <v>763</v>
      </c>
      <c r="B111" s="351" t="s">
        <v>790</v>
      </c>
      <c r="C111" s="351" t="s">
        <v>811</v>
      </c>
      <c r="D111" s="180" t="s">
        <v>1033</v>
      </c>
      <c r="E111" s="310" t="s">
        <v>871</v>
      </c>
      <c r="F111" s="184">
        <v>1</v>
      </c>
      <c r="G111" s="184">
        <v>1</v>
      </c>
      <c r="H111" s="184">
        <v>1</v>
      </c>
      <c r="I111" s="184">
        <v>1</v>
      </c>
      <c r="J111" s="184">
        <v>1</v>
      </c>
      <c r="K111" s="184">
        <v>1</v>
      </c>
      <c r="L111" s="184">
        <v>1</v>
      </c>
      <c r="M111" s="184">
        <v>1</v>
      </c>
      <c r="N111" s="184">
        <v>1</v>
      </c>
      <c r="O111" s="184">
        <v>1</v>
      </c>
      <c r="P111" s="184">
        <v>1</v>
      </c>
      <c r="Q111" s="184">
        <v>1</v>
      </c>
      <c r="R111" s="182">
        <f t="shared" si="2"/>
        <v>12</v>
      </c>
      <c r="S111" s="180" t="s">
        <v>773</v>
      </c>
      <c r="T111" s="180"/>
      <c r="U111" s="180"/>
      <c r="W111" s="216"/>
    </row>
    <row r="112" spans="1:23" s="3" customFormat="1" ht="25.5" x14ac:dyDescent="0.2">
      <c r="A112" s="350"/>
      <c r="B112" s="352"/>
      <c r="C112" s="352"/>
      <c r="D112" s="180" t="s">
        <v>1034</v>
      </c>
      <c r="E112" s="310" t="s">
        <v>872</v>
      </c>
      <c r="F112" s="181">
        <v>1</v>
      </c>
      <c r="G112" s="181"/>
      <c r="H112" s="181"/>
      <c r="I112" s="181"/>
      <c r="J112" s="181"/>
      <c r="K112" s="181"/>
      <c r="L112" s="181"/>
      <c r="M112" s="181">
        <v>1</v>
      </c>
      <c r="N112" s="181"/>
      <c r="O112" s="181"/>
      <c r="P112" s="181"/>
      <c r="Q112" s="181"/>
      <c r="R112" s="182">
        <f t="shared" si="2"/>
        <v>2</v>
      </c>
      <c r="S112" s="180" t="s">
        <v>749</v>
      </c>
      <c r="T112" s="180" t="s">
        <v>747</v>
      </c>
      <c r="U112" s="180"/>
      <c r="W112" s="216"/>
    </row>
    <row r="113" spans="1:25" s="3" customFormat="1" ht="25.5" x14ac:dyDescent="0.2">
      <c r="A113" s="180"/>
      <c r="B113" s="353"/>
      <c r="C113" s="353"/>
      <c r="D113" s="180" t="s">
        <v>1035</v>
      </c>
      <c r="E113" s="310" t="s">
        <v>875</v>
      </c>
      <c r="F113" s="181">
        <v>1</v>
      </c>
      <c r="G113" s="181">
        <v>1</v>
      </c>
      <c r="H113" s="181">
        <v>1</v>
      </c>
      <c r="I113" s="181">
        <v>1</v>
      </c>
      <c r="J113" s="181">
        <v>1</v>
      </c>
      <c r="K113" s="181">
        <v>1</v>
      </c>
      <c r="L113" s="181">
        <v>1</v>
      </c>
      <c r="M113" s="181">
        <v>1</v>
      </c>
      <c r="N113" s="181">
        <v>1</v>
      </c>
      <c r="O113" s="181">
        <v>1</v>
      </c>
      <c r="P113" s="181">
        <v>1</v>
      </c>
      <c r="Q113" s="181">
        <v>1</v>
      </c>
      <c r="R113" s="182">
        <f t="shared" si="2"/>
        <v>12</v>
      </c>
      <c r="S113" s="180" t="s">
        <v>773</v>
      </c>
      <c r="T113" s="180"/>
      <c r="U113" s="180"/>
      <c r="W113" s="216"/>
    </row>
    <row r="114" spans="1:25" s="3" customFormat="1" ht="63.75" x14ac:dyDescent="0.2">
      <c r="A114" s="180"/>
      <c r="B114" s="180" t="s">
        <v>1041</v>
      </c>
      <c r="C114" s="180" t="s">
        <v>983</v>
      </c>
      <c r="D114" s="180" t="s">
        <v>1106</v>
      </c>
      <c r="E114" s="309" t="s">
        <v>944</v>
      </c>
      <c r="F114" s="181">
        <v>1</v>
      </c>
      <c r="G114" s="181">
        <v>1</v>
      </c>
      <c r="H114" s="181">
        <v>1</v>
      </c>
      <c r="I114" s="181">
        <v>1</v>
      </c>
      <c r="J114" s="181">
        <v>1</v>
      </c>
      <c r="K114" s="181">
        <v>1</v>
      </c>
      <c r="L114" s="181">
        <v>1</v>
      </c>
      <c r="M114" s="181">
        <v>1</v>
      </c>
      <c r="N114" s="181">
        <v>1</v>
      </c>
      <c r="O114" s="181">
        <v>1</v>
      </c>
      <c r="P114" s="181">
        <v>1</v>
      </c>
      <c r="Q114" s="181">
        <v>1</v>
      </c>
      <c r="R114" s="182">
        <f>SUM(F114:Q114)</f>
        <v>12</v>
      </c>
      <c r="S114" s="180" t="s">
        <v>941</v>
      </c>
      <c r="T114" s="180"/>
      <c r="U114" s="180"/>
      <c r="W114" s="216"/>
    </row>
    <row r="115" spans="1:25" s="3" customFormat="1" ht="112.5" customHeight="1" x14ac:dyDescent="0.2">
      <c r="A115" s="180"/>
      <c r="B115" s="354" t="s">
        <v>771</v>
      </c>
      <c r="C115" s="180" t="s">
        <v>1104</v>
      </c>
      <c r="D115" s="180" t="s">
        <v>1107</v>
      </c>
      <c r="E115" s="309" t="s">
        <v>1105</v>
      </c>
      <c r="F115" s="181"/>
      <c r="G115" s="181">
        <v>1</v>
      </c>
      <c r="H115" s="181"/>
      <c r="I115" s="181"/>
      <c r="J115" s="181"/>
      <c r="K115" s="181"/>
      <c r="L115" s="181"/>
      <c r="M115" s="181">
        <v>1</v>
      </c>
      <c r="N115" s="181"/>
      <c r="O115" s="181"/>
      <c r="P115" s="181"/>
      <c r="Q115" s="181"/>
      <c r="R115" s="182">
        <f>SUM(F115:Q115)</f>
        <v>2</v>
      </c>
      <c r="S115" s="180" t="s">
        <v>749</v>
      </c>
      <c r="T115" s="180"/>
      <c r="U115" s="180"/>
      <c r="W115" s="216"/>
    </row>
    <row r="116" spans="1:25" s="3" customFormat="1" ht="123.75" customHeight="1" x14ac:dyDescent="0.2">
      <c r="A116" s="180"/>
      <c r="B116" s="356"/>
      <c r="C116" s="309" t="s">
        <v>1108</v>
      </c>
      <c r="D116" s="180" t="s">
        <v>1110</v>
      </c>
      <c r="E116" s="309" t="s">
        <v>1109</v>
      </c>
      <c r="F116" s="181"/>
      <c r="G116" s="181"/>
      <c r="H116" s="181"/>
      <c r="I116" s="181"/>
      <c r="J116" s="181">
        <v>1</v>
      </c>
      <c r="K116" s="181"/>
      <c r="L116" s="181"/>
      <c r="M116" s="181"/>
      <c r="N116" s="181"/>
      <c r="O116" s="181"/>
      <c r="P116" s="181"/>
      <c r="Q116" s="181"/>
      <c r="R116" s="182">
        <f>SUM(F116:Q116)</f>
        <v>1</v>
      </c>
      <c r="S116" s="180" t="s">
        <v>749</v>
      </c>
      <c r="T116" s="180"/>
      <c r="U116" s="180"/>
      <c r="W116" s="216"/>
    </row>
    <row r="117" spans="1:25" s="178" customFormat="1" x14ac:dyDescent="0.25">
      <c r="A117" s="180"/>
      <c r="B117" s="180"/>
      <c r="C117" s="185"/>
      <c r="D117" s="185"/>
      <c r="E117" s="300"/>
      <c r="F117" s="186">
        <f>SUM(F9:F114)</f>
        <v>28</v>
      </c>
      <c r="G117" s="186">
        <f>SUM(G9:G115)</f>
        <v>30</v>
      </c>
      <c r="H117" s="186">
        <f>SUM(H9:H115)</f>
        <v>59</v>
      </c>
      <c r="I117" s="186">
        <f>SUM(I9:I114)</f>
        <v>36</v>
      </c>
      <c r="J117" s="186">
        <f>SUM(J9:J114)</f>
        <v>28</v>
      </c>
      <c r="K117" s="186">
        <f>SUM(K9:K114)</f>
        <v>60</v>
      </c>
      <c r="L117" s="186">
        <f>SUM(L9:L114)</f>
        <v>27</v>
      </c>
      <c r="M117" s="186">
        <f>SUM(M9:M115)</f>
        <v>27</v>
      </c>
      <c r="N117" s="186">
        <f>SUM(N9:N114)</f>
        <v>57</v>
      </c>
      <c r="O117" s="186">
        <f>SUM(O9:O114)</f>
        <v>31</v>
      </c>
      <c r="P117" s="186">
        <f>SUM(P9:P114)</f>
        <v>31</v>
      </c>
      <c r="Q117" s="186">
        <f>SUM(Q9:Q114)</f>
        <v>56</v>
      </c>
      <c r="R117" s="186">
        <f>SUM(F117:Q117)</f>
        <v>470</v>
      </c>
      <c r="S117" s="187"/>
      <c r="T117" s="187"/>
      <c r="U117" s="187"/>
      <c r="W117" s="215"/>
    </row>
    <row r="118" spans="1:25" s="178" customFormat="1" x14ac:dyDescent="0.25">
      <c r="N118" s="188"/>
      <c r="O118" s="189"/>
      <c r="P118" s="190"/>
      <c r="Q118" s="190"/>
      <c r="R118" s="190"/>
      <c r="S118" s="190"/>
      <c r="T118" s="190"/>
      <c r="U118" s="190"/>
      <c r="W118" s="215"/>
    </row>
    <row r="119" spans="1:25" s="178" customFormat="1" x14ac:dyDescent="0.25">
      <c r="N119" s="188"/>
      <c r="O119" s="189"/>
      <c r="P119" s="190"/>
      <c r="Q119" s="190"/>
      <c r="R119" s="190"/>
      <c r="S119" s="190"/>
      <c r="T119" s="190"/>
      <c r="U119" s="190"/>
      <c r="V119" s="228"/>
      <c r="X119" s="215"/>
    </row>
    <row r="120" spans="1:25" s="178" customFormat="1" x14ac:dyDescent="0.25">
      <c r="N120" s="188"/>
      <c r="O120" s="189"/>
      <c r="P120" s="190"/>
      <c r="Q120" s="190"/>
      <c r="R120" s="190"/>
      <c r="S120" s="190"/>
      <c r="T120" s="190"/>
      <c r="U120" s="190"/>
      <c r="V120" s="190"/>
      <c r="W120" s="228"/>
      <c r="Y120" s="215"/>
    </row>
    <row r="121" spans="1:25" s="178" customFormat="1" x14ac:dyDescent="0.25">
      <c r="N121" s="188"/>
      <c r="O121" s="189"/>
      <c r="P121" s="190"/>
      <c r="Q121" s="190"/>
      <c r="R121" s="190"/>
      <c r="S121" s="190"/>
      <c r="T121" s="190"/>
      <c r="U121" s="190"/>
      <c r="V121" s="190"/>
      <c r="W121" s="228"/>
      <c r="Y121" s="215"/>
    </row>
    <row r="122" spans="1:25" s="178" customFormat="1" x14ac:dyDescent="0.25">
      <c r="N122" s="188"/>
      <c r="O122" s="189"/>
      <c r="P122" s="190"/>
      <c r="Q122" s="190"/>
      <c r="R122" s="190"/>
      <c r="S122" s="190"/>
      <c r="T122" s="190"/>
      <c r="U122" s="190"/>
      <c r="V122" s="190"/>
      <c r="W122" s="228"/>
      <c r="Y122" s="215"/>
    </row>
    <row r="123" spans="1:25" s="178" customFormat="1" x14ac:dyDescent="0.25">
      <c r="N123" s="188"/>
      <c r="O123" s="189"/>
      <c r="P123" s="190"/>
      <c r="Q123" s="190"/>
      <c r="R123" s="190"/>
      <c r="S123" s="190"/>
      <c r="T123" s="190"/>
      <c r="U123" s="190"/>
      <c r="V123" s="190"/>
      <c r="W123" s="228"/>
      <c r="Y123" s="215"/>
    </row>
    <row r="124" spans="1:25" s="178" customFormat="1" x14ac:dyDescent="0.25">
      <c r="N124" s="188"/>
      <c r="O124" s="189"/>
      <c r="P124" s="190"/>
      <c r="Q124" s="190"/>
      <c r="R124" s="190"/>
      <c r="S124" s="190"/>
      <c r="T124" s="190"/>
      <c r="U124" s="190"/>
      <c r="V124" s="190"/>
      <c r="W124" s="228"/>
      <c r="Y124" s="215"/>
    </row>
    <row r="125" spans="1:25" s="178" customFormat="1" x14ac:dyDescent="0.25">
      <c r="N125" s="188"/>
      <c r="O125" s="189"/>
      <c r="P125" s="190"/>
      <c r="Q125" s="190"/>
      <c r="R125" s="190"/>
      <c r="S125" s="190"/>
      <c r="T125" s="190"/>
      <c r="U125" s="190"/>
      <c r="V125" s="190"/>
      <c r="W125" s="228"/>
      <c r="Y125" s="215"/>
    </row>
    <row r="126" spans="1:25" s="178" customFormat="1" x14ac:dyDescent="0.25">
      <c r="N126" s="188"/>
      <c r="O126" s="189"/>
      <c r="P126" s="190"/>
      <c r="Q126" s="190"/>
      <c r="R126" s="190"/>
      <c r="S126" s="190"/>
      <c r="T126" s="190"/>
      <c r="U126" s="190"/>
      <c r="V126" s="190"/>
      <c r="W126" s="228"/>
      <c r="Y126" s="215"/>
    </row>
    <row r="127" spans="1:25" s="178" customFormat="1" x14ac:dyDescent="0.25">
      <c r="N127" s="188"/>
      <c r="O127" s="189"/>
      <c r="P127" s="190"/>
      <c r="Q127" s="190"/>
      <c r="R127" s="190"/>
      <c r="S127" s="190"/>
      <c r="T127" s="190"/>
      <c r="U127" s="190"/>
      <c r="V127" s="190"/>
      <c r="W127" s="228"/>
      <c r="Y127" s="215"/>
    </row>
    <row r="128" spans="1:25" s="176" customFormat="1" x14ac:dyDescent="0.25">
      <c r="B128" s="178"/>
      <c r="L128" s="175"/>
      <c r="M128" s="171"/>
      <c r="N128" s="172"/>
      <c r="O128" s="172"/>
      <c r="P128" s="172"/>
      <c r="Q128" s="172"/>
      <c r="R128" s="172"/>
      <c r="S128" s="172"/>
      <c r="T128" s="172"/>
      <c r="U128" s="172"/>
      <c r="W128" s="227"/>
      <c r="Y128" s="214"/>
    </row>
    <row r="129" spans="12:25" s="176" customFormat="1" x14ac:dyDescent="0.25">
      <c r="L129" s="175"/>
      <c r="M129" s="171"/>
      <c r="N129" s="172"/>
      <c r="O129" s="172"/>
      <c r="P129" s="172"/>
      <c r="Q129" s="172"/>
      <c r="R129" s="172"/>
      <c r="S129" s="172"/>
      <c r="T129" s="172"/>
      <c r="U129" s="172"/>
      <c r="W129" s="227"/>
      <c r="Y129" s="214"/>
    </row>
    <row r="130" spans="12:25" s="176" customFormat="1" x14ac:dyDescent="0.25">
      <c r="L130" s="175"/>
      <c r="M130" s="171"/>
      <c r="N130" s="172"/>
      <c r="O130" s="172"/>
      <c r="P130" s="172"/>
      <c r="Q130" s="172"/>
      <c r="R130" s="172"/>
      <c r="S130" s="172"/>
      <c r="T130" s="172"/>
      <c r="U130" s="172"/>
      <c r="W130" s="227"/>
      <c r="Y130" s="214"/>
    </row>
    <row r="131" spans="12:25" s="176" customFormat="1" x14ac:dyDescent="0.25">
      <c r="L131" s="175"/>
      <c r="M131" s="171"/>
      <c r="N131" s="172"/>
      <c r="O131" s="172"/>
      <c r="P131" s="172"/>
      <c r="Q131" s="172"/>
      <c r="R131" s="172"/>
      <c r="S131" s="172"/>
      <c r="T131" s="172"/>
      <c r="U131" s="172"/>
      <c r="W131" s="227"/>
      <c r="Y131" s="214"/>
    </row>
    <row r="132" spans="12:25" s="176" customFormat="1" x14ac:dyDescent="0.25">
      <c r="L132" s="175"/>
      <c r="M132" s="171"/>
      <c r="N132" s="172"/>
      <c r="O132" s="172"/>
      <c r="P132" s="172"/>
      <c r="Q132" s="172"/>
      <c r="R132" s="172"/>
      <c r="S132" s="172"/>
      <c r="T132" s="172"/>
      <c r="U132" s="172"/>
      <c r="W132" s="227"/>
      <c r="Y132" s="214"/>
    </row>
    <row r="133" spans="12:25" s="176" customFormat="1" x14ac:dyDescent="0.25">
      <c r="L133" s="175"/>
      <c r="M133" s="171"/>
      <c r="N133" s="172"/>
      <c r="O133" s="172"/>
      <c r="P133" s="172"/>
      <c r="Q133" s="172"/>
      <c r="R133" s="172"/>
      <c r="S133" s="172"/>
      <c r="T133" s="172"/>
      <c r="U133" s="172"/>
      <c r="W133" s="227"/>
      <c r="Y133" s="214"/>
    </row>
    <row r="134" spans="12:25" s="176" customFormat="1" x14ac:dyDescent="0.25">
      <c r="L134" s="175"/>
      <c r="M134" s="171"/>
      <c r="N134" s="172"/>
      <c r="O134" s="172"/>
      <c r="P134" s="172"/>
      <c r="Q134" s="172"/>
      <c r="R134" s="172"/>
      <c r="S134" s="172"/>
      <c r="T134" s="172"/>
      <c r="U134" s="172"/>
      <c r="W134" s="227"/>
      <c r="Y134" s="214"/>
    </row>
    <row r="135" spans="12:25" s="176" customFormat="1" x14ac:dyDescent="0.25">
      <c r="L135" s="175"/>
      <c r="M135" s="171"/>
      <c r="N135" s="172"/>
      <c r="O135" s="172"/>
      <c r="P135" s="172"/>
      <c r="Q135" s="172"/>
      <c r="R135" s="172"/>
      <c r="S135" s="172"/>
      <c r="T135" s="172"/>
      <c r="U135" s="172"/>
      <c r="W135" s="227"/>
      <c r="Y135" s="214"/>
    </row>
    <row r="136" spans="12:25" s="176" customFormat="1" x14ac:dyDescent="0.25">
      <c r="L136" s="175"/>
      <c r="M136" s="171"/>
      <c r="N136" s="172"/>
      <c r="O136" s="172"/>
      <c r="P136" s="172"/>
      <c r="Q136" s="172"/>
      <c r="R136" s="172"/>
      <c r="S136" s="172"/>
      <c r="T136" s="172"/>
      <c r="U136" s="172"/>
      <c r="W136" s="227"/>
      <c r="Y136" s="214"/>
    </row>
    <row r="137" spans="12:25" s="176" customFormat="1" x14ac:dyDescent="0.25">
      <c r="L137" s="175"/>
      <c r="M137" s="171"/>
      <c r="N137" s="172"/>
      <c r="O137" s="172"/>
      <c r="P137" s="172"/>
      <c r="Q137" s="172"/>
      <c r="R137" s="172"/>
      <c r="S137" s="172"/>
      <c r="T137" s="172"/>
      <c r="U137" s="172"/>
      <c r="W137" s="227"/>
      <c r="Y137" s="214"/>
    </row>
    <row r="138" spans="12:25" s="176" customFormat="1" x14ac:dyDescent="0.25">
      <c r="L138" s="175"/>
      <c r="M138" s="171"/>
      <c r="N138" s="172"/>
      <c r="O138" s="172"/>
      <c r="P138" s="172"/>
      <c r="Q138" s="172"/>
      <c r="R138" s="172"/>
      <c r="S138" s="172"/>
      <c r="T138" s="172"/>
      <c r="U138" s="172"/>
      <c r="W138" s="227"/>
      <c r="Y138" s="214"/>
    </row>
    <row r="139" spans="12:25" s="176" customFormat="1" x14ac:dyDescent="0.25">
      <c r="L139" s="175"/>
      <c r="M139" s="171"/>
      <c r="N139" s="172"/>
      <c r="O139" s="172"/>
      <c r="P139" s="172"/>
      <c r="Q139" s="172"/>
      <c r="R139" s="172"/>
      <c r="S139" s="172"/>
      <c r="T139" s="172"/>
      <c r="U139" s="172"/>
      <c r="W139" s="227"/>
      <c r="Y139" s="214"/>
    </row>
    <row r="140" spans="12:25" s="176" customFormat="1" x14ac:dyDescent="0.25">
      <c r="L140" s="175"/>
      <c r="M140" s="171"/>
      <c r="N140" s="172"/>
      <c r="O140" s="172"/>
      <c r="P140" s="172"/>
      <c r="Q140" s="172"/>
      <c r="R140" s="172"/>
      <c r="S140" s="172"/>
      <c r="T140" s="172"/>
      <c r="U140" s="172"/>
      <c r="W140" s="227"/>
      <c r="Y140" s="214"/>
    </row>
    <row r="141" spans="12:25" s="176" customFormat="1" x14ac:dyDescent="0.25">
      <c r="L141" s="175"/>
      <c r="M141" s="171"/>
      <c r="N141" s="172"/>
      <c r="O141" s="172"/>
      <c r="P141" s="172"/>
      <c r="Q141" s="172"/>
      <c r="R141" s="172"/>
      <c r="S141" s="172"/>
      <c r="T141" s="172"/>
      <c r="U141" s="172"/>
      <c r="W141" s="227"/>
      <c r="Y141" s="214"/>
    </row>
    <row r="142" spans="12:25" s="176" customFormat="1" x14ac:dyDescent="0.25">
      <c r="L142" s="175"/>
      <c r="M142" s="171"/>
      <c r="N142" s="172"/>
      <c r="O142" s="172"/>
      <c r="P142" s="172"/>
      <c r="Q142" s="172"/>
      <c r="R142" s="172"/>
      <c r="S142" s="172"/>
      <c r="T142" s="172"/>
      <c r="U142" s="172"/>
      <c r="W142" s="227"/>
      <c r="Y142" s="214"/>
    </row>
    <row r="143" spans="12:25" s="176" customFormat="1" x14ac:dyDescent="0.25">
      <c r="L143" s="175"/>
      <c r="M143" s="171"/>
      <c r="N143" s="172"/>
      <c r="O143" s="172"/>
      <c r="P143" s="172"/>
      <c r="Q143" s="172"/>
      <c r="R143" s="172"/>
      <c r="S143" s="172"/>
      <c r="T143" s="172"/>
      <c r="U143" s="172"/>
      <c r="W143" s="227"/>
      <c r="Y143" s="214"/>
    </row>
    <row r="144" spans="12:25" s="176" customFormat="1" x14ac:dyDescent="0.25">
      <c r="L144" s="175"/>
      <c r="M144" s="171"/>
      <c r="N144" s="172"/>
      <c r="O144" s="172"/>
      <c r="P144" s="172"/>
      <c r="Q144" s="172"/>
      <c r="R144" s="172"/>
      <c r="S144" s="172"/>
      <c r="T144" s="172"/>
      <c r="U144" s="172"/>
      <c r="W144" s="227"/>
      <c r="Y144" s="214"/>
    </row>
    <row r="145" spans="12:25" s="176" customFormat="1" x14ac:dyDescent="0.25">
      <c r="L145" s="175"/>
      <c r="M145" s="171"/>
      <c r="N145" s="172"/>
      <c r="O145" s="172"/>
      <c r="P145" s="172"/>
      <c r="Q145" s="172"/>
      <c r="R145" s="172"/>
      <c r="S145" s="172"/>
      <c r="T145" s="172"/>
      <c r="U145" s="172"/>
      <c r="W145" s="227"/>
      <c r="Y145" s="214"/>
    </row>
    <row r="146" spans="12:25" s="176" customFormat="1" x14ac:dyDescent="0.25">
      <c r="L146" s="175"/>
      <c r="M146" s="171"/>
      <c r="N146" s="172"/>
      <c r="O146" s="172"/>
      <c r="P146" s="172"/>
      <c r="Q146" s="172"/>
      <c r="R146" s="172"/>
      <c r="S146" s="172"/>
      <c r="T146" s="172"/>
      <c r="U146" s="172"/>
      <c r="W146" s="227"/>
      <c r="Y146" s="214"/>
    </row>
    <row r="147" spans="12:25" s="176" customFormat="1" x14ac:dyDescent="0.25">
      <c r="L147" s="175"/>
      <c r="M147" s="171"/>
      <c r="N147" s="172"/>
      <c r="O147" s="172"/>
      <c r="P147" s="172"/>
      <c r="Q147" s="172"/>
      <c r="R147" s="172"/>
      <c r="S147" s="172"/>
      <c r="T147" s="172"/>
      <c r="U147" s="172"/>
      <c r="W147" s="227"/>
      <c r="Y147" s="214"/>
    </row>
    <row r="148" spans="12:25" s="176" customFormat="1" x14ac:dyDescent="0.25">
      <c r="L148" s="175"/>
      <c r="M148" s="171"/>
      <c r="N148" s="172"/>
      <c r="O148" s="172"/>
      <c r="P148" s="172"/>
      <c r="Q148" s="172"/>
      <c r="R148" s="172"/>
      <c r="S148" s="172"/>
      <c r="T148" s="172"/>
      <c r="U148" s="172"/>
      <c r="W148" s="227"/>
      <c r="Y148" s="214"/>
    </row>
    <row r="149" spans="12:25" s="176" customFormat="1" x14ac:dyDescent="0.25">
      <c r="L149" s="175"/>
      <c r="M149" s="171"/>
      <c r="N149" s="172"/>
      <c r="O149" s="172"/>
      <c r="P149" s="172"/>
      <c r="Q149" s="172"/>
      <c r="R149" s="172"/>
      <c r="S149" s="172"/>
      <c r="T149" s="172"/>
      <c r="U149" s="172"/>
      <c r="W149" s="227"/>
      <c r="Y149" s="214"/>
    </row>
    <row r="150" spans="12:25" s="176" customFormat="1" x14ac:dyDescent="0.25">
      <c r="L150" s="175"/>
      <c r="M150" s="171"/>
      <c r="N150" s="172"/>
      <c r="O150" s="172"/>
      <c r="P150" s="172"/>
      <c r="Q150" s="172"/>
      <c r="R150" s="172"/>
      <c r="S150" s="172"/>
      <c r="T150" s="172"/>
      <c r="U150" s="172"/>
      <c r="W150" s="227"/>
      <c r="Y150" s="214"/>
    </row>
    <row r="151" spans="12:25" s="176" customFormat="1" x14ac:dyDescent="0.25">
      <c r="L151" s="175"/>
      <c r="M151" s="171"/>
      <c r="N151" s="172"/>
      <c r="O151" s="172"/>
      <c r="P151" s="172"/>
      <c r="Q151" s="172"/>
      <c r="R151" s="172"/>
      <c r="S151" s="172"/>
      <c r="T151" s="172"/>
      <c r="U151" s="172"/>
      <c r="W151" s="227"/>
      <c r="Y151" s="214"/>
    </row>
    <row r="152" spans="12:25" s="176" customFormat="1" x14ac:dyDescent="0.25">
      <c r="L152" s="175"/>
      <c r="M152" s="171"/>
      <c r="N152" s="172"/>
      <c r="O152" s="172"/>
      <c r="P152" s="172"/>
      <c r="Q152" s="172"/>
      <c r="R152" s="172"/>
      <c r="S152" s="172"/>
      <c r="T152" s="172"/>
      <c r="U152" s="172"/>
      <c r="W152" s="227"/>
      <c r="Y152" s="214"/>
    </row>
    <row r="153" spans="12:25" s="176" customFormat="1" x14ac:dyDescent="0.25">
      <c r="L153" s="175"/>
      <c r="M153" s="171"/>
      <c r="N153" s="172"/>
      <c r="O153" s="172"/>
      <c r="P153" s="172"/>
      <c r="Q153" s="172"/>
      <c r="R153" s="172"/>
      <c r="S153" s="172"/>
      <c r="T153" s="172"/>
      <c r="U153" s="172"/>
      <c r="W153" s="227"/>
      <c r="Y153" s="214"/>
    </row>
    <row r="154" spans="12:25" s="176" customFormat="1" x14ac:dyDescent="0.25">
      <c r="L154" s="175"/>
      <c r="M154" s="171"/>
      <c r="N154" s="172"/>
      <c r="O154" s="172"/>
      <c r="P154" s="172"/>
      <c r="Q154" s="172"/>
      <c r="R154" s="172"/>
      <c r="S154" s="172"/>
      <c r="T154" s="172"/>
      <c r="U154" s="172"/>
      <c r="W154" s="227"/>
      <c r="Y154" s="214"/>
    </row>
    <row r="155" spans="12:25" s="176" customFormat="1" x14ac:dyDescent="0.25">
      <c r="L155" s="175"/>
      <c r="M155" s="171"/>
      <c r="N155" s="172"/>
      <c r="O155" s="172"/>
      <c r="P155" s="172"/>
      <c r="Q155" s="172"/>
      <c r="R155" s="172"/>
      <c r="S155" s="172"/>
      <c r="T155" s="172"/>
      <c r="U155" s="172"/>
      <c r="W155" s="227"/>
      <c r="Y155" s="214"/>
    </row>
    <row r="156" spans="12:25" s="176" customFormat="1" x14ac:dyDescent="0.25">
      <c r="L156" s="175"/>
      <c r="M156" s="171"/>
      <c r="N156" s="172"/>
      <c r="O156" s="172"/>
      <c r="P156" s="172"/>
      <c r="Q156" s="172"/>
      <c r="R156" s="172"/>
      <c r="S156" s="172"/>
      <c r="T156" s="172"/>
      <c r="U156" s="172"/>
      <c r="W156" s="227"/>
      <c r="Y156" s="214"/>
    </row>
    <row r="157" spans="12:25" s="176" customFormat="1" x14ac:dyDescent="0.25">
      <c r="L157" s="175"/>
      <c r="M157" s="171"/>
      <c r="N157" s="172"/>
      <c r="O157" s="172"/>
      <c r="P157" s="172"/>
      <c r="Q157" s="172"/>
      <c r="R157" s="172"/>
      <c r="S157" s="172"/>
      <c r="T157" s="172"/>
      <c r="U157" s="172"/>
      <c r="W157" s="227"/>
      <c r="Y157" s="214"/>
    </row>
    <row r="158" spans="12:25" s="176" customFormat="1" x14ac:dyDescent="0.25">
      <c r="L158" s="175"/>
      <c r="M158" s="171"/>
      <c r="N158" s="172"/>
      <c r="O158" s="172"/>
      <c r="P158" s="172"/>
      <c r="Q158" s="172"/>
      <c r="R158" s="172"/>
      <c r="S158" s="172"/>
      <c r="T158" s="172"/>
      <c r="U158" s="172"/>
      <c r="W158" s="227"/>
      <c r="Y158" s="214"/>
    </row>
    <row r="159" spans="12:25" s="176" customFormat="1" x14ac:dyDescent="0.25">
      <c r="L159" s="175"/>
      <c r="M159" s="171"/>
      <c r="N159" s="172"/>
      <c r="O159" s="172"/>
      <c r="P159" s="172"/>
      <c r="Q159" s="172"/>
      <c r="R159" s="172"/>
      <c r="S159" s="172"/>
      <c r="T159" s="172"/>
      <c r="U159" s="172"/>
      <c r="W159" s="227"/>
      <c r="Y159" s="214"/>
    </row>
    <row r="160" spans="12:25" s="176" customFormat="1" x14ac:dyDescent="0.25">
      <c r="L160" s="175"/>
      <c r="M160" s="171"/>
      <c r="N160" s="172"/>
      <c r="O160" s="172"/>
      <c r="P160" s="172"/>
      <c r="Q160" s="172"/>
      <c r="R160" s="172"/>
      <c r="S160" s="172"/>
      <c r="T160" s="172"/>
      <c r="U160" s="172"/>
      <c r="W160" s="227"/>
      <c r="Y160" s="214"/>
    </row>
    <row r="161" spans="12:25" s="176" customFormat="1" x14ac:dyDescent="0.25">
      <c r="L161" s="175"/>
      <c r="M161" s="171"/>
      <c r="N161" s="172"/>
      <c r="O161" s="172"/>
      <c r="P161" s="172"/>
      <c r="Q161" s="172"/>
      <c r="R161" s="172"/>
      <c r="S161" s="172"/>
      <c r="T161" s="172"/>
      <c r="U161" s="172"/>
      <c r="W161" s="227"/>
      <c r="Y161" s="214"/>
    </row>
    <row r="162" spans="12:25" s="176" customFormat="1" x14ac:dyDescent="0.25">
      <c r="L162" s="175"/>
      <c r="M162" s="171"/>
      <c r="N162" s="172"/>
      <c r="O162" s="172"/>
      <c r="P162" s="172"/>
      <c r="Q162" s="172"/>
      <c r="R162" s="172"/>
      <c r="S162" s="172"/>
      <c r="T162" s="172"/>
      <c r="U162" s="172"/>
      <c r="W162" s="227"/>
      <c r="Y162" s="214"/>
    </row>
    <row r="163" spans="12:25" s="176" customFormat="1" x14ac:dyDescent="0.25">
      <c r="L163" s="175"/>
      <c r="M163" s="171"/>
      <c r="N163" s="172"/>
      <c r="O163" s="172"/>
      <c r="P163" s="172"/>
      <c r="Q163" s="172"/>
      <c r="R163" s="172"/>
      <c r="S163" s="172"/>
      <c r="T163" s="172"/>
      <c r="U163" s="172"/>
      <c r="W163" s="227"/>
      <c r="Y163" s="214"/>
    </row>
    <row r="164" spans="12:25" s="176" customFormat="1" x14ac:dyDescent="0.25">
      <c r="L164" s="175"/>
      <c r="M164" s="171"/>
      <c r="N164" s="172"/>
      <c r="O164" s="172"/>
      <c r="P164" s="172"/>
      <c r="Q164" s="172"/>
      <c r="R164" s="172"/>
      <c r="S164" s="172"/>
      <c r="T164" s="172"/>
      <c r="U164" s="172"/>
      <c r="W164" s="227"/>
      <c r="Y164" s="214"/>
    </row>
    <row r="165" spans="12:25" s="176" customFormat="1" x14ac:dyDescent="0.25">
      <c r="L165" s="175"/>
      <c r="M165" s="171"/>
      <c r="N165" s="172"/>
      <c r="O165" s="172"/>
      <c r="P165" s="172"/>
      <c r="Q165" s="172"/>
      <c r="R165" s="172"/>
      <c r="S165" s="172"/>
      <c r="T165" s="172"/>
      <c r="U165" s="172"/>
      <c r="W165" s="227"/>
      <c r="Y165" s="214"/>
    </row>
    <row r="166" spans="12:25" s="176" customFormat="1" x14ac:dyDescent="0.25">
      <c r="L166" s="175"/>
      <c r="M166" s="171"/>
      <c r="N166" s="172"/>
      <c r="O166" s="172"/>
      <c r="P166" s="172"/>
      <c r="Q166" s="172"/>
      <c r="R166" s="172"/>
      <c r="S166" s="172"/>
      <c r="T166" s="172"/>
      <c r="U166" s="172"/>
      <c r="W166" s="227"/>
      <c r="Y166" s="214"/>
    </row>
    <row r="167" spans="12:25" s="176" customFormat="1" x14ac:dyDescent="0.25">
      <c r="L167" s="175"/>
      <c r="M167" s="171"/>
      <c r="N167" s="172"/>
      <c r="O167" s="172"/>
      <c r="P167" s="172"/>
      <c r="Q167" s="172"/>
      <c r="R167" s="172"/>
      <c r="S167" s="172"/>
      <c r="T167" s="172"/>
      <c r="U167" s="172"/>
      <c r="W167" s="227"/>
      <c r="Y167" s="214"/>
    </row>
    <row r="168" spans="12:25" s="176" customFormat="1" x14ac:dyDescent="0.25">
      <c r="L168" s="175"/>
      <c r="M168" s="171"/>
      <c r="N168" s="172"/>
      <c r="O168" s="172"/>
      <c r="P168" s="172"/>
      <c r="Q168" s="172"/>
      <c r="R168" s="172"/>
      <c r="S168" s="172"/>
      <c r="T168" s="172"/>
      <c r="U168" s="172"/>
      <c r="W168" s="227"/>
      <c r="Y168" s="214"/>
    </row>
    <row r="169" spans="12:25" s="176" customFormat="1" x14ac:dyDescent="0.25">
      <c r="L169" s="175"/>
      <c r="M169" s="171"/>
      <c r="N169" s="172"/>
      <c r="O169" s="172"/>
      <c r="P169" s="172"/>
      <c r="Q169" s="172"/>
      <c r="R169" s="172"/>
      <c r="S169" s="172"/>
      <c r="T169" s="172"/>
      <c r="U169" s="172"/>
      <c r="W169" s="227"/>
      <c r="Y169" s="214"/>
    </row>
    <row r="170" spans="12:25" s="176" customFormat="1" x14ac:dyDescent="0.25">
      <c r="L170" s="175"/>
      <c r="M170" s="171"/>
      <c r="N170" s="172"/>
      <c r="O170" s="172"/>
      <c r="P170" s="172"/>
      <c r="Q170" s="172"/>
      <c r="R170" s="172"/>
      <c r="S170" s="172"/>
      <c r="T170" s="172"/>
      <c r="U170" s="172"/>
      <c r="W170" s="227"/>
      <c r="Y170" s="214"/>
    </row>
    <row r="171" spans="12:25" s="176" customFormat="1" x14ac:dyDescent="0.25">
      <c r="L171" s="175"/>
      <c r="M171" s="171"/>
      <c r="N171" s="172"/>
      <c r="O171" s="172"/>
      <c r="P171" s="172"/>
      <c r="Q171" s="172"/>
      <c r="R171" s="172"/>
      <c r="S171" s="172"/>
      <c r="T171" s="172"/>
      <c r="U171" s="172"/>
      <c r="W171" s="227"/>
      <c r="Y171" s="214"/>
    </row>
    <row r="172" spans="12:25" s="176" customFormat="1" x14ac:dyDescent="0.25">
      <c r="L172" s="175"/>
      <c r="M172" s="171"/>
      <c r="N172" s="172"/>
      <c r="O172" s="172"/>
      <c r="P172" s="172"/>
      <c r="Q172" s="172"/>
      <c r="R172" s="172"/>
      <c r="S172" s="172"/>
      <c r="T172" s="172"/>
      <c r="U172" s="172"/>
      <c r="W172" s="227"/>
      <c r="Y172" s="214"/>
    </row>
    <row r="173" spans="12:25" s="176" customFormat="1" x14ac:dyDescent="0.25">
      <c r="L173" s="175"/>
      <c r="M173" s="171"/>
      <c r="N173" s="172"/>
      <c r="O173" s="172"/>
      <c r="P173" s="172"/>
      <c r="Q173" s="172"/>
      <c r="R173" s="172"/>
      <c r="S173" s="172"/>
      <c r="T173" s="172"/>
      <c r="U173" s="172"/>
      <c r="W173" s="227"/>
      <c r="Y173" s="214"/>
    </row>
    <row r="174" spans="12:25" s="176" customFormat="1" x14ac:dyDescent="0.25">
      <c r="L174" s="175"/>
      <c r="M174" s="171"/>
      <c r="N174" s="172"/>
      <c r="O174" s="172"/>
      <c r="P174" s="172"/>
      <c r="Q174" s="172"/>
      <c r="R174" s="172"/>
      <c r="S174" s="172"/>
      <c r="T174" s="172"/>
      <c r="U174" s="172"/>
      <c r="W174" s="227"/>
      <c r="Y174" s="214"/>
    </row>
    <row r="175" spans="12:25" s="176" customFormat="1" x14ac:dyDescent="0.25">
      <c r="L175" s="175"/>
      <c r="M175" s="171"/>
      <c r="N175" s="172"/>
      <c r="O175" s="172"/>
      <c r="P175" s="172"/>
      <c r="Q175" s="172"/>
      <c r="R175" s="172"/>
      <c r="S175" s="172"/>
      <c r="T175" s="172"/>
      <c r="U175" s="172"/>
      <c r="W175" s="227"/>
      <c r="Y175" s="214"/>
    </row>
    <row r="176" spans="12:25" s="176" customFormat="1" x14ac:dyDescent="0.25">
      <c r="L176" s="175"/>
      <c r="M176" s="171"/>
      <c r="N176" s="172"/>
      <c r="O176" s="172"/>
      <c r="P176" s="172"/>
      <c r="Q176" s="172"/>
      <c r="R176" s="172"/>
      <c r="S176" s="172"/>
      <c r="T176" s="172"/>
      <c r="U176" s="172"/>
      <c r="W176" s="227"/>
      <c r="Y176" s="214"/>
    </row>
    <row r="177" spans="12:25" s="176" customFormat="1" x14ac:dyDescent="0.25">
      <c r="L177" s="175"/>
      <c r="M177" s="171"/>
      <c r="N177" s="172"/>
      <c r="O177" s="172"/>
      <c r="P177" s="172"/>
      <c r="Q177" s="172"/>
      <c r="R177" s="172"/>
      <c r="S177" s="172"/>
      <c r="T177" s="172"/>
      <c r="U177" s="172"/>
      <c r="W177" s="227"/>
      <c r="Y177" s="214"/>
    </row>
    <row r="178" spans="12:25" s="176" customFormat="1" x14ac:dyDescent="0.25">
      <c r="L178" s="175"/>
      <c r="M178" s="171"/>
      <c r="N178" s="172"/>
      <c r="O178" s="172"/>
      <c r="P178" s="172"/>
      <c r="Q178" s="172"/>
      <c r="R178" s="172"/>
      <c r="S178" s="172"/>
      <c r="T178" s="172"/>
      <c r="U178" s="172"/>
      <c r="W178" s="227"/>
      <c r="Y178" s="214"/>
    </row>
    <row r="179" spans="12:25" s="176" customFormat="1" x14ac:dyDescent="0.25">
      <c r="L179" s="175"/>
      <c r="M179" s="171"/>
      <c r="N179" s="172"/>
      <c r="O179" s="172"/>
      <c r="P179" s="172"/>
      <c r="Q179" s="172"/>
      <c r="R179" s="172"/>
      <c r="S179" s="172"/>
      <c r="T179" s="172"/>
      <c r="U179" s="172"/>
      <c r="W179" s="227"/>
      <c r="Y179" s="214"/>
    </row>
    <row r="180" spans="12:25" s="176" customFormat="1" x14ac:dyDescent="0.25">
      <c r="L180" s="175"/>
      <c r="M180" s="171"/>
      <c r="N180" s="172"/>
      <c r="O180" s="172"/>
      <c r="P180" s="172"/>
      <c r="Q180" s="172"/>
      <c r="R180" s="172"/>
      <c r="S180" s="172"/>
      <c r="T180" s="172"/>
      <c r="U180" s="172"/>
      <c r="W180" s="227"/>
      <c r="Y180" s="214"/>
    </row>
    <row r="181" spans="12:25" s="176" customFormat="1" x14ac:dyDescent="0.25">
      <c r="L181" s="175"/>
      <c r="M181" s="171"/>
      <c r="N181" s="172"/>
      <c r="O181" s="172"/>
      <c r="P181" s="172"/>
      <c r="Q181" s="172"/>
      <c r="R181" s="172"/>
      <c r="S181" s="172"/>
      <c r="T181" s="172"/>
      <c r="U181" s="172"/>
      <c r="W181" s="227"/>
      <c r="Y181" s="214"/>
    </row>
    <row r="182" spans="12:25" s="176" customFormat="1" x14ac:dyDescent="0.25">
      <c r="L182" s="175"/>
      <c r="M182" s="171"/>
      <c r="N182" s="172"/>
      <c r="O182" s="172"/>
      <c r="P182" s="172"/>
      <c r="Q182" s="172"/>
      <c r="R182" s="172"/>
      <c r="S182" s="172"/>
      <c r="T182" s="172"/>
      <c r="U182" s="172"/>
      <c r="W182" s="227"/>
      <c r="Y182" s="214"/>
    </row>
    <row r="183" spans="12:25" s="176" customFormat="1" x14ac:dyDescent="0.25">
      <c r="L183" s="175"/>
      <c r="M183" s="171"/>
      <c r="N183" s="172"/>
      <c r="O183" s="172"/>
      <c r="P183" s="172"/>
      <c r="Q183" s="172"/>
      <c r="R183" s="172"/>
      <c r="S183" s="172"/>
      <c r="T183" s="172"/>
      <c r="U183" s="172"/>
      <c r="W183" s="227"/>
      <c r="Y183" s="214"/>
    </row>
    <row r="184" spans="12:25" s="176" customFormat="1" x14ac:dyDescent="0.25">
      <c r="L184" s="175"/>
      <c r="M184" s="171"/>
      <c r="N184" s="172"/>
      <c r="O184" s="172"/>
      <c r="P184" s="172"/>
      <c r="Q184" s="172"/>
      <c r="R184" s="172"/>
      <c r="S184" s="172"/>
      <c r="T184" s="172"/>
      <c r="U184" s="172"/>
      <c r="W184" s="227"/>
      <c r="Y184" s="214"/>
    </row>
    <row r="185" spans="12:25" s="176" customFormat="1" x14ac:dyDescent="0.25">
      <c r="L185" s="175"/>
      <c r="M185" s="171"/>
      <c r="N185" s="172"/>
      <c r="O185" s="172"/>
      <c r="P185" s="172"/>
      <c r="Q185" s="172"/>
      <c r="R185" s="172"/>
      <c r="S185" s="172"/>
      <c r="T185" s="172"/>
      <c r="U185" s="172"/>
      <c r="W185" s="227"/>
      <c r="Y185" s="214"/>
    </row>
    <row r="186" spans="12:25" s="176" customFormat="1" x14ac:dyDescent="0.25">
      <c r="L186" s="175"/>
      <c r="M186" s="171"/>
      <c r="N186" s="172"/>
      <c r="O186" s="172"/>
      <c r="P186" s="172"/>
      <c r="Q186" s="172"/>
      <c r="R186" s="172"/>
      <c r="S186" s="172"/>
      <c r="T186" s="172"/>
      <c r="U186" s="172"/>
      <c r="W186" s="227"/>
      <c r="Y186" s="214"/>
    </row>
    <row r="187" spans="12:25" s="176" customFormat="1" x14ac:dyDescent="0.25">
      <c r="L187" s="175"/>
      <c r="M187" s="171"/>
      <c r="N187" s="172"/>
      <c r="O187" s="172"/>
      <c r="P187" s="172"/>
      <c r="Q187" s="172"/>
      <c r="R187" s="172"/>
      <c r="S187" s="172"/>
      <c r="T187" s="172"/>
      <c r="U187" s="172"/>
      <c r="W187" s="227"/>
      <c r="Y187" s="214"/>
    </row>
    <row r="188" spans="12:25" s="176" customFormat="1" x14ac:dyDescent="0.25">
      <c r="L188" s="175"/>
      <c r="M188" s="171"/>
      <c r="N188" s="172"/>
      <c r="O188" s="172"/>
      <c r="P188" s="172"/>
      <c r="Q188" s="172"/>
      <c r="R188" s="172"/>
      <c r="S188" s="172"/>
      <c r="T188" s="172"/>
      <c r="U188" s="172"/>
      <c r="W188" s="227"/>
      <c r="Y188" s="214"/>
    </row>
    <row r="189" spans="12:25" s="176" customFormat="1" x14ac:dyDescent="0.25">
      <c r="L189" s="175"/>
      <c r="M189" s="171"/>
      <c r="N189" s="172"/>
      <c r="O189" s="172"/>
      <c r="P189" s="172"/>
      <c r="Q189" s="172"/>
      <c r="R189" s="172"/>
      <c r="S189" s="172"/>
      <c r="T189" s="172"/>
      <c r="U189" s="172"/>
      <c r="W189" s="227"/>
      <c r="Y189" s="214"/>
    </row>
    <row r="190" spans="12:25" s="176" customFormat="1" x14ac:dyDescent="0.25">
      <c r="L190" s="175"/>
      <c r="M190" s="171"/>
      <c r="N190" s="172"/>
      <c r="O190" s="172"/>
      <c r="P190" s="172"/>
      <c r="Q190" s="172"/>
      <c r="R190" s="172"/>
      <c r="S190" s="172"/>
      <c r="T190" s="172"/>
      <c r="U190" s="172"/>
      <c r="W190" s="227"/>
      <c r="Y190" s="214"/>
    </row>
    <row r="191" spans="12:25" s="176" customFormat="1" x14ac:dyDescent="0.25">
      <c r="L191" s="175"/>
      <c r="M191" s="171"/>
      <c r="N191" s="172"/>
      <c r="O191" s="172"/>
      <c r="P191" s="172"/>
      <c r="Q191" s="172"/>
      <c r="R191" s="172"/>
      <c r="S191" s="172"/>
      <c r="T191" s="172"/>
      <c r="U191" s="172"/>
      <c r="W191" s="227"/>
      <c r="Y191" s="214"/>
    </row>
    <row r="192" spans="12:25" s="176" customFormat="1" x14ac:dyDescent="0.25">
      <c r="L192" s="175"/>
      <c r="M192" s="171"/>
      <c r="N192" s="172"/>
      <c r="O192" s="172"/>
      <c r="P192" s="172"/>
      <c r="Q192" s="172"/>
      <c r="R192" s="172"/>
      <c r="S192" s="172"/>
      <c r="T192" s="172"/>
      <c r="U192" s="172"/>
      <c r="W192" s="227"/>
      <c r="Y192" s="214"/>
    </row>
    <row r="193" spans="12:25" s="176" customFormat="1" x14ac:dyDescent="0.25">
      <c r="L193" s="175"/>
      <c r="M193" s="171"/>
      <c r="N193" s="172"/>
      <c r="O193" s="172"/>
      <c r="P193" s="172"/>
      <c r="Q193" s="172"/>
      <c r="R193" s="172"/>
      <c r="S193" s="172"/>
      <c r="T193" s="172"/>
      <c r="U193" s="172"/>
      <c r="W193" s="227"/>
      <c r="Y193" s="214"/>
    </row>
    <row r="194" spans="12:25" s="176" customFormat="1" x14ac:dyDescent="0.25">
      <c r="L194" s="175"/>
      <c r="M194" s="171"/>
      <c r="N194" s="172"/>
      <c r="O194" s="172"/>
      <c r="P194" s="172"/>
      <c r="Q194" s="172"/>
      <c r="R194" s="172"/>
      <c r="S194" s="172"/>
      <c r="T194" s="172"/>
      <c r="U194" s="172"/>
      <c r="W194" s="227"/>
      <c r="Y194" s="214"/>
    </row>
    <row r="195" spans="12:25" s="176" customFormat="1" x14ac:dyDescent="0.25">
      <c r="L195" s="175"/>
      <c r="M195" s="171"/>
      <c r="N195" s="172"/>
      <c r="O195" s="172"/>
      <c r="P195" s="172"/>
      <c r="Q195" s="172"/>
      <c r="R195" s="172"/>
      <c r="S195" s="172"/>
      <c r="T195" s="172"/>
      <c r="U195" s="172"/>
      <c r="W195" s="227"/>
      <c r="Y195" s="214"/>
    </row>
    <row r="196" spans="12:25" s="176" customFormat="1" x14ac:dyDescent="0.25">
      <c r="L196" s="175"/>
      <c r="M196" s="171"/>
      <c r="N196" s="172"/>
      <c r="O196" s="172"/>
      <c r="P196" s="172"/>
      <c r="Q196" s="172"/>
      <c r="R196" s="172"/>
      <c r="S196" s="172"/>
      <c r="T196" s="172"/>
      <c r="U196" s="172"/>
      <c r="W196" s="227"/>
      <c r="Y196" s="214"/>
    </row>
    <row r="197" spans="12:25" s="176" customFormat="1" x14ac:dyDescent="0.25">
      <c r="L197" s="175"/>
      <c r="M197" s="171"/>
      <c r="N197" s="172"/>
      <c r="O197" s="172"/>
      <c r="P197" s="172"/>
      <c r="Q197" s="172"/>
      <c r="R197" s="172"/>
      <c r="S197" s="172"/>
      <c r="T197" s="172"/>
      <c r="U197" s="172"/>
      <c r="W197" s="227"/>
      <c r="Y197" s="214"/>
    </row>
    <row r="198" spans="12:25" s="176" customFormat="1" x14ac:dyDescent="0.25">
      <c r="L198" s="175"/>
      <c r="M198" s="171"/>
      <c r="N198" s="172"/>
      <c r="O198" s="172"/>
      <c r="P198" s="172"/>
      <c r="Q198" s="172"/>
      <c r="R198" s="172"/>
      <c r="S198" s="172"/>
      <c r="T198" s="172"/>
      <c r="U198" s="172"/>
      <c r="W198" s="227"/>
      <c r="Y198" s="214"/>
    </row>
    <row r="199" spans="12:25" s="176" customFormat="1" x14ac:dyDescent="0.25">
      <c r="L199" s="175"/>
      <c r="M199" s="171"/>
      <c r="N199" s="172"/>
      <c r="O199" s="172"/>
      <c r="P199" s="172"/>
      <c r="Q199" s="172"/>
      <c r="R199" s="172"/>
      <c r="S199" s="172"/>
      <c r="T199" s="172"/>
      <c r="U199" s="172"/>
      <c r="W199" s="227"/>
      <c r="Y199" s="214"/>
    </row>
    <row r="200" spans="12:25" s="176" customFormat="1" x14ac:dyDescent="0.25">
      <c r="L200" s="175"/>
      <c r="M200" s="171"/>
      <c r="N200" s="172"/>
      <c r="O200" s="172"/>
      <c r="P200" s="172"/>
      <c r="Q200" s="172"/>
      <c r="R200" s="172"/>
      <c r="S200" s="172"/>
      <c r="T200" s="172"/>
      <c r="U200" s="172"/>
      <c r="W200" s="227"/>
      <c r="Y200" s="214"/>
    </row>
    <row r="201" spans="12:25" s="176" customFormat="1" x14ac:dyDescent="0.25">
      <c r="L201" s="175"/>
      <c r="M201" s="171"/>
      <c r="N201" s="172"/>
      <c r="O201" s="172"/>
      <c r="P201" s="172"/>
      <c r="Q201" s="172"/>
      <c r="R201" s="172"/>
      <c r="S201" s="172"/>
      <c r="T201" s="172"/>
      <c r="U201" s="172"/>
      <c r="W201" s="227"/>
      <c r="Y201" s="214"/>
    </row>
    <row r="202" spans="12:25" s="176" customFormat="1" x14ac:dyDescent="0.25">
      <c r="L202" s="175"/>
      <c r="M202" s="171"/>
      <c r="N202" s="172"/>
      <c r="O202" s="172"/>
      <c r="P202" s="172"/>
      <c r="Q202" s="172"/>
      <c r="R202" s="172"/>
      <c r="S202" s="172"/>
      <c r="T202" s="172"/>
      <c r="U202" s="172"/>
      <c r="W202" s="227"/>
      <c r="Y202" s="214"/>
    </row>
    <row r="203" spans="12:25" s="176" customFormat="1" x14ac:dyDescent="0.25">
      <c r="L203" s="175"/>
      <c r="M203" s="171"/>
      <c r="N203" s="172"/>
      <c r="O203" s="172"/>
      <c r="P203" s="172"/>
      <c r="Q203" s="172"/>
      <c r="R203" s="172"/>
      <c r="S203" s="172"/>
      <c r="T203" s="172"/>
      <c r="U203" s="172"/>
      <c r="W203" s="227"/>
      <c r="Y203" s="214"/>
    </row>
    <row r="204" spans="12:25" s="176" customFormat="1" x14ac:dyDescent="0.25">
      <c r="L204" s="175"/>
      <c r="M204" s="171"/>
      <c r="N204" s="172"/>
      <c r="O204" s="172"/>
      <c r="P204" s="172"/>
      <c r="Q204" s="172"/>
      <c r="R204" s="172"/>
      <c r="S204" s="172"/>
      <c r="T204" s="172"/>
      <c r="U204" s="172"/>
      <c r="W204" s="227"/>
      <c r="Y204" s="214"/>
    </row>
    <row r="205" spans="12:25" s="176" customFormat="1" x14ac:dyDescent="0.25">
      <c r="L205" s="175"/>
      <c r="M205" s="171"/>
      <c r="N205" s="172"/>
      <c r="O205" s="172"/>
      <c r="P205" s="172"/>
      <c r="Q205" s="172"/>
      <c r="R205" s="172"/>
      <c r="S205" s="172"/>
      <c r="T205" s="172"/>
      <c r="U205" s="172"/>
      <c r="W205" s="227"/>
      <c r="Y205" s="214"/>
    </row>
    <row r="206" spans="12:25" s="176" customFormat="1" x14ac:dyDescent="0.25">
      <c r="L206" s="175"/>
      <c r="M206" s="171"/>
      <c r="N206" s="172"/>
      <c r="O206" s="172"/>
      <c r="P206" s="172"/>
      <c r="Q206" s="172"/>
      <c r="R206" s="172"/>
      <c r="S206" s="172"/>
      <c r="T206" s="172"/>
      <c r="U206" s="172"/>
      <c r="W206" s="227"/>
      <c r="Y206" s="214"/>
    </row>
    <row r="207" spans="12:25" s="176" customFormat="1" x14ac:dyDescent="0.25">
      <c r="L207" s="175"/>
      <c r="M207" s="171"/>
      <c r="N207" s="172"/>
      <c r="O207" s="172"/>
      <c r="P207" s="172"/>
      <c r="Q207" s="172"/>
      <c r="R207" s="172"/>
      <c r="S207" s="172"/>
      <c r="T207" s="172"/>
      <c r="U207" s="172"/>
      <c r="W207" s="227"/>
      <c r="Y207" s="214"/>
    </row>
    <row r="208" spans="12:25" s="176" customFormat="1" x14ac:dyDescent="0.25">
      <c r="L208" s="175"/>
      <c r="M208" s="171"/>
      <c r="N208" s="172"/>
      <c r="O208" s="172"/>
      <c r="P208" s="172"/>
      <c r="Q208" s="172"/>
      <c r="R208" s="172"/>
      <c r="S208" s="172"/>
      <c r="T208" s="172"/>
      <c r="U208" s="172"/>
      <c r="W208" s="227"/>
      <c r="Y208" s="214"/>
    </row>
    <row r="209" spans="12:25" s="176" customFormat="1" x14ac:dyDescent="0.25">
      <c r="L209" s="175"/>
      <c r="M209" s="171"/>
      <c r="N209" s="172"/>
      <c r="O209" s="172"/>
      <c r="P209" s="172"/>
      <c r="Q209" s="172"/>
      <c r="R209" s="172"/>
      <c r="S209" s="172"/>
      <c r="T209" s="172"/>
      <c r="U209" s="172"/>
      <c r="W209" s="227"/>
      <c r="Y209" s="214"/>
    </row>
    <row r="210" spans="12:25" s="176" customFormat="1" x14ac:dyDescent="0.25">
      <c r="L210" s="175"/>
      <c r="M210" s="171"/>
      <c r="N210" s="172"/>
      <c r="O210" s="172"/>
      <c r="P210" s="172"/>
      <c r="Q210" s="172"/>
      <c r="R210" s="172"/>
      <c r="S210" s="172"/>
      <c r="T210" s="172"/>
      <c r="U210" s="172"/>
      <c r="W210" s="227"/>
      <c r="Y210" s="214"/>
    </row>
    <row r="211" spans="12:25" s="176" customFormat="1" x14ac:dyDescent="0.25">
      <c r="L211" s="175"/>
      <c r="M211" s="171"/>
      <c r="N211" s="172"/>
      <c r="O211" s="172"/>
      <c r="P211" s="172"/>
      <c r="Q211" s="172"/>
      <c r="R211" s="172"/>
      <c r="S211" s="172"/>
      <c r="T211" s="172"/>
      <c r="U211" s="172"/>
      <c r="W211" s="227"/>
      <c r="Y211" s="214"/>
    </row>
    <row r="212" spans="12:25" s="176" customFormat="1" x14ac:dyDescent="0.25">
      <c r="L212" s="175"/>
      <c r="M212" s="171"/>
      <c r="N212" s="172"/>
      <c r="O212" s="172"/>
      <c r="P212" s="172"/>
      <c r="Q212" s="172"/>
      <c r="R212" s="172"/>
      <c r="S212" s="172"/>
      <c r="T212" s="172"/>
      <c r="U212" s="172"/>
      <c r="W212" s="227"/>
      <c r="Y212" s="214"/>
    </row>
    <row r="213" spans="12:25" s="176" customFormat="1" x14ac:dyDescent="0.25">
      <c r="L213" s="175"/>
      <c r="M213" s="171"/>
      <c r="N213" s="172"/>
      <c r="O213" s="172"/>
      <c r="P213" s="172"/>
      <c r="Q213" s="172"/>
      <c r="R213" s="172"/>
      <c r="S213" s="172"/>
      <c r="T213" s="172"/>
      <c r="U213" s="172"/>
      <c r="W213" s="227"/>
      <c r="Y213" s="214"/>
    </row>
    <row r="214" spans="12:25" s="176" customFormat="1" x14ac:dyDescent="0.25">
      <c r="L214" s="175"/>
      <c r="M214" s="171"/>
      <c r="N214" s="172"/>
      <c r="O214" s="172"/>
      <c r="P214" s="172"/>
      <c r="Q214" s="172"/>
      <c r="R214" s="172"/>
      <c r="S214" s="172"/>
      <c r="T214" s="172"/>
      <c r="U214" s="172"/>
      <c r="W214" s="227"/>
      <c r="Y214" s="214"/>
    </row>
    <row r="215" spans="12:25" s="176" customFormat="1" x14ac:dyDescent="0.25">
      <c r="L215" s="175"/>
      <c r="M215" s="171"/>
      <c r="N215" s="172"/>
      <c r="O215" s="172"/>
      <c r="P215" s="172"/>
      <c r="Q215" s="172"/>
      <c r="R215" s="172"/>
      <c r="S215" s="172"/>
      <c r="T215" s="172"/>
      <c r="U215" s="172"/>
      <c r="W215" s="227"/>
      <c r="Y215" s="214"/>
    </row>
    <row r="216" spans="12:25" s="176" customFormat="1" x14ac:dyDescent="0.25">
      <c r="L216" s="175"/>
      <c r="M216" s="171"/>
      <c r="N216" s="172"/>
      <c r="O216" s="172"/>
      <c r="P216" s="172"/>
      <c r="Q216" s="172"/>
      <c r="R216" s="172"/>
      <c r="S216" s="172"/>
      <c r="T216" s="172"/>
      <c r="U216" s="172"/>
      <c r="W216" s="227"/>
      <c r="Y216" s="214"/>
    </row>
    <row r="217" spans="12:25" s="176" customFormat="1" x14ac:dyDescent="0.25">
      <c r="L217" s="175"/>
      <c r="M217" s="171"/>
      <c r="N217" s="172"/>
      <c r="O217" s="172"/>
      <c r="P217" s="172"/>
      <c r="Q217" s="172"/>
      <c r="R217" s="172"/>
      <c r="S217" s="172"/>
      <c r="T217" s="172"/>
      <c r="U217" s="172"/>
      <c r="W217" s="227"/>
      <c r="Y217" s="214"/>
    </row>
    <row r="218" spans="12:25" s="176" customFormat="1" x14ac:dyDescent="0.25">
      <c r="L218" s="175"/>
      <c r="M218" s="171"/>
      <c r="N218" s="172"/>
      <c r="O218" s="172"/>
      <c r="P218" s="172"/>
      <c r="Q218" s="172"/>
      <c r="R218" s="172"/>
      <c r="S218" s="172"/>
      <c r="T218" s="172"/>
      <c r="U218" s="172"/>
      <c r="W218" s="227"/>
      <c r="Y218" s="214"/>
    </row>
    <row r="219" spans="12:25" s="176" customFormat="1" x14ac:dyDescent="0.25">
      <c r="L219" s="175"/>
      <c r="M219" s="171"/>
      <c r="N219" s="172"/>
      <c r="O219" s="172"/>
      <c r="P219" s="172"/>
      <c r="Q219" s="172"/>
      <c r="R219" s="172"/>
      <c r="S219" s="172"/>
      <c r="T219" s="172"/>
      <c r="U219" s="172"/>
      <c r="W219" s="227"/>
      <c r="Y219" s="214"/>
    </row>
    <row r="220" spans="12:25" s="176" customFormat="1" x14ac:dyDescent="0.25">
      <c r="L220" s="175"/>
      <c r="M220" s="171"/>
      <c r="N220" s="172"/>
      <c r="O220" s="172"/>
      <c r="P220" s="172"/>
      <c r="Q220" s="172"/>
      <c r="R220" s="172"/>
      <c r="S220" s="172"/>
      <c r="T220" s="172"/>
      <c r="U220" s="172"/>
      <c r="W220" s="227"/>
      <c r="Y220" s="214"/>
    </row>
    <row r="221" spans="12:25" s="176" customFormat="1" x14ac:dyDescent="0.25">
      <c r="L221" s="175"/>
      <c r="M221" s="171"/>
      <c r="N221" s="172"/>
      <c r="O221" s="172"/>
      <c r="P221" s="172"/>
      <c r="Q221" s="172"/>
      <c r="R221" s="172"/>
      <c r="S221" s="172"/>
      <c r="T221" s="172"/>
      <c r="U221" s="172"/>
      <c r="W221" s="227"/>
      <c r="Y221" s="214"/>
    </row>
    <row r="222" spans="12:25" s="176" customFormat="1" x14ac:dyDescent="0.25">
      <c r="L222" s="175"/>
      <c r="M222" s="171"/>
      <c r="N222" s="172"/>
      <c r="O222" s="172"/>
      <c r="P222" s="172"/>
      <c r="Q222" s="172"/>
      <c r="R222" s="172"/>
      <c r="S222" s="172"/>
      <c r="T222" s="172"/>
      <c r="U222" s="172"/>
      <c r="W222" s="227"/>
      <c r="Y222" s="214"/>
    </row>
    <row r="223" spans="12:25" s="176" customFormat="1" x14ac:dyDescent="0.25">
      <c r="L223" s="175"/>
      <c r="M223" s="171"/>
      <c r="N223" s="172"/>
      <c r="O223" s="172"/>
      <c r="P223" s="172"/>
      <c r="Q223" s="172"/>
      <c r="R223" s="172"/>
      <c r="S223" s="172"/>
      <c r="T223" s="172"/>
      <c r="U223" s="172"/>
      <c r="W223" s="227"/>
      <c r="Y223" s="214"/>
    </row>
    <row r="224" spans="12:25" s="176" customFormat="1" x14ac:dyDescent="0.25">
      <c r="L224" s="175"/>
      <c r="M224" s="171"/>
      <c r="N224" s="172"/>
      <c r="O224" s="172"/>
      <c r="P224" s="172"/>
      <c r="Q224" s="172"/>
      <c r="R224" s="172"/>
      <c r="S224" s="172"/>
      <c r="T224" s="172"/>
      <c r="U224" s="172"/>
      <c r="W224" s="227"/>
      <c r="Y224" s="214"/>
    </row>
    <row r="225" spans="12:25" s="176" customFormat="1" x14ac:dyDescent="0.25">
      <c r="L225" s="175"/>
      <c r="M225" s="171"/>
      <c r="N225" s="172"/>
      <c r="O225" s="172"/>
      <c r="P225" s="172"/>
      <c r="Q225" s="172"/>
      <c r="R225" s="172"/>
      <c r="S225" s="172"/>
      <c r="T225" s="172"/>
      <c r="U225" s="172"/>
      <c r="W225" s="227"/>
      <c r="Y225" s="214"/>
    </row>
    <row r="226" spans="12:25" s="176" customFormat="1" x14ac:dyDescent="0.25">
      <c r="L226" s="175"/>
      <c r="M226" s="171"/>
      <c r="N226" s="172"/>
      <c r="O226" s="172"/>
      <c r="P226" s="172"/>
      <c r="Q226" s="172"/>
      <c r="R226" s="172"/>
      <c r="S226" s="172"/>
      <c r="T226" s="172"/>
      <c r="U226" s="172"/>
      <c r="W226" s="227"/>
      <c r="Y226" s="214"/>
    </row>
    <row r="227" spans="12:25" s="176" customFormat="1" x14ac:dyDescent="0.25">
      <c r="L227" s="175"/>
      <c r="M227" s="171"/>
      <c r="N227" s="172"/>
      <c r="O227" s="172"/>
      <c r="P227" s="172"/>
      <c r="Q227" s="172"/>
      <c r="R227" s="172"/>
      <c r="S227" s="172"/>
      <c r="T227" s="172"/>
      <c r="U227" s="172"/>
      <c r="W227" s="227"/>
      <c r="Y227" s="214"/>
    </row>
    <row r="228" spans="12:25" s="176" customFormat="1" x14ac:dyDescent="0.25">
      <c r="L228" s="175"/>
      <c r="M228" s="171"/>
      <c r="N228" s="172"/>
      <c r="O228" s="172"/>
      <c r="P228" s="172"/>
      <c r="Q228" s="172"/>
      <c r="R228" s="172"/>
      <c r="S228" s="172"/>
      <c r="T228" s="172"/>
      <c r="U228" s="172"/>
      <c r="W228" s="227"/>
      <c r="Y228" s="214"/>
    </row>
    <row r="229" spans="12:25" s="176" customFormat="1" x14ac:dyDescent="0.25">
      <c r="L229" s="175"/>
      <c r="M229" s="171"/>
      <c r="N229" s="172"/>
      <c r="O229" s="172"/>
      <c r="P229" s="172"/>
      <c r="Q229" s="172"/>
      <c r="R229" s="172"/>
      <c r="S229" s="172"/>
      <c r="T229" s="172"/>
      <c r="U229" s="172"/>
      <c r="W229" s="227"/>
      <c r="Y229" s="214"/>
    </row>
    <row r="230" spans="12:25" s="176" customFormat="1" x14ac:dyDescent="0.25">
      <c r="L230" s="175"/>
      <c r="M230" s="171"/>
      <c r="N230" s="172"/>
      <c r="O230" s="172"/>
      <c r="P230" s="172"/>
      <c r="Q230" s="172"/>
      <c r="R230" s="172"/>
      <c r="S230" s="172"/>
      <c r="T230" s="172"/>
      <c r="U230" s="172"/>
      <c r="W230" s="227"/>
      <c r="Y230" s="214"/>
    </row>
    <row r="231" spans="12:25" s="176" customFormat="1" x14ac:dyDescent="0.25">
      <c r="L231" s="175"/>
      <c r="M231" s="171"/>
      <c r="N231" s="172"/>
      <c r="O231" s="172"/>
      <c r="P231" s="172"/>
      <c r="Q231" s="172"/>
      <c r="R231" s="172"/>
      <c r="S231" s="172"/>
      <c r="T231" s="172"/>
      <c r="U231" s="172"/>
      <c r="W231" s="227"/>
      <c r="Y231" s="214"/>
    </row>
    <row r="232" spans="12:25" s="176" customFormat="1" x14ac:dyDescent="0.25">
      <c r="L232" s="175"/>
      <c r="M232" s="171"/>
      <c r="N232" s="172"/>
      <c r="O232" s="172"/>
      <c r="P232" s="172"/>
      <c r="Q232" s="172"/>
      <c r="R232" s="172"/>
      <c r="S232" s="172"/>
      <c r="T232" s="172"/>
      <c r="U232" s="172"/>
      <c r="W232" s="227"/>
      <c r="Y232" s="214"/>
    </row>
    <row r="233" spans="12:25" s="176" customFormat="1" x14ac:dyDescent="0.25">
      <c r="L233" s="175"/>
      <c r="M233" s="171"/>
      <c r="N233" s="172"/>
      <c r="O233" s="172"/>
      <c r="P233" s="172"/>
      <c r="Q233" s="172"/>
      <c r="R233" s="172"/>
      <c r="S233" s="172"/>
      <c r="T233" s="172"/>
      <c r="U233" s="172"/>
      <c r="W233" s="227"/>
      <c r="Y233" s="214"/>
    </row>
    <row r="234" spans="12:25" s="176" customFormat="1" x14ac:dyDescent="0.25">
      <c r="L234" s="175"/>
      <c r="M234" s="171"/>
      <c r="N234" s="172"/>
      <c r="O234" s="172"/>
      <c r="P234" s="172"/>
      <c r="Q234" s="172"/>
      <c r="R234" s="172"/>
      <c r="S234" s="172"/>
      <c r="T234" s="172"/>
      <c r="U234" s="172"/>
      <c r="W234" s="227"/>
      <c r="Y234" s="214"/>
    </row>
    <row r="235" spans="12:25" s="176" customFormat="1" x14ac:dyDescent="0.25">
      <c r="L235" s="175"/>
      <c r="M235" s="171"/>
      <c r="N235" s="172"/>
      <c r="O235" s="172"/>
      <c r="P235" s="172"/>
      <c r="Q235" s="172"/>
      <c r="R235" s="172"/>
      <c r="S235" s="172"/>
      <c r="T235" s="172"/>
      <c r="U235" s="172"/>
      <c r="W235" s="227"/>
      <c r="Y235" s="214"/>
    </row>
    <row r="236" spans="12:25" s="176" customFormat="1" x14ac:dyDescent="0.25">
      <c r="L236" s="175"/>
      <c r="M236" s="171"/>
      <c r="N236" s="172"/>
      <c r="O236" s="172"/>
      <c r="P236" s="172"/>
      <c r="Q236" s="172"/>
      <c r="R236" s="172"/>
      <c r="S236" s="172"/>
      <c r="T236" s="172"/>
      <c r="U236" s="172"/>
      <c r="W236" s="227"/>
      <c r="Y236" s="214"/>
    </row>
    <row r="237" spans="12:25" s="176" customFormat="1" x14ac:dyDescent="0.25">
      <c r="L237" s="175"/>
      <c r="M237" s="171"/>
      <c r="N237" s="172"/>
      <c r="O237" s="172"/>
      <c r="P237" s="172"/>
      <c r="Q237" s="172"/>
      <c r="R237" s="172"/>
      <c r="S237" s="172"/>
      <c r="T237" s="172"/>
      <c r="U237" s="172"/>
      <c r="W237" s="227"/>
      <c r="Y237" s="214"/>
    </row>
    <row r="238" spans="12:25" s="176" customFormat="1" x14ac:dyDescent="0.25">
      <c r="L238" s="175"/>
      <c r="M238" s="171"/>
      <c r="N238" s="172"/>
      <c r="O238" s="172"/>
      <c r="P238" s="172"/>
      <c r="Q238" s="172"/>
      <c r="R238" s="172"/>
      <c r="S238" s="172"/>
      <c r="T238" s="172"/>
      <c r="U238" s="172"/>
      <c r="W238" s="227"/>
      <c r="Y238" s="214"/>
    </row>
    <row r="239" spans="12:25" s="176" customFormat="1" x14ac:dyDescent="0.25">
      <c r="L239" s="175"/>
      <c r="M239" s="171"/>
      <c r="N239" s="172"/>
      <c r="O239" s="172"/>
      <c r="P239" s="172"/>
      <c r="Q239" s="172"/>
      <c r="R239" s="172"/>
      <c r="S239" s="172"/>
      <c r="T239" s="172"/>
      <c r="U239" s="172"/>
      <c r="W239" s="227"/>
      <c r="Y239" s="214"/>
    </row>
    <row r="240" spans="12:25" s="176" customFormat="1" x14ac:dyDescent="0.25">
      <c r="L240" s="175"/>
      <c r="M240" s="171"/>
      <c r="N240" s="172"/>
      <c r="O240" s="172"/>
      <c r="P240" s="172"/>
      <c r="Q240" s="172"/>
      <c r="R240" s="172"/>
      <c r="S240" s="172"/>
      <c r="T240" s="172"/>
      <c r="U240" s="172"/>
      <c r="W240" s="227"/>
      <c r="Y240" s="214"/>
    </row>
    <row r="241" spans="12:25" s="176" customFormat="1" x14ac:dyDescent="0.25">
      <c r="L241" s="175"/>
      <c r="M241" s="171"/>
      <c r="N241" s="172"/>
      <c r="O241" s="172"/>
      <c r="P241" s="172"/>
      <c r="Q241" s="172"/>
      <c r="R241" s="172"/>
      <c r="S241" s="172"/>
      <c r="T241" s="172"/>
      <c r="U241" s="172"/>
      <c r="W241" s="227"/>
      <c r="Y241" s="214"/>
    </row>
    <row r="242" spans="12:25" s="176" customFormat="1" x14ac:dyDescent="0.25">
      <c r="L242" s="175"/>
      <c r="M242" s="171"/>
      <c r="N242" s="172"/>
      <c r="O242" s="172"/>
      <c r="P242" s="172"/>
      <c r="Q242" s="172"/>
      <c r="R242" s="172"/>
      <c r="S242" s="172"/>
      <c r="T242" s="172"/>
      <c r="U242" s="172"/>
      <c r="W242" s="227"/>
      <c r="Y242" s="214"/>
    </row>
    <row r="243" spans="12:25" s="176" customFormat="1" x14ac:dyDescent="0.25">
      <c r="L243" s="175"/>
      <c r="M243" s="171"/>
      <c r="N243" s="172"/>
      <c r="O243" s="172"/>
      <c r="P243" s="172"/>
      <c r="Q243" s="172"/>
      <c r="R243" s="172"/>
      <c r="S243" s="172"/>
      <c r="T243" s="172"/>
      <c r="U243" s="172"/>
      <c r="W243" s="227"/>
      <c r="Y243" s="214"/>
    </row>
    <row r="244" spans="12:25" s="176" customFormat="1" x14ac:dyDescent="0.25">
      <c r="L244" s="175"/>
      <c r="M244" s="171"/>
      <c r="N244" s="172"/>
      <c r="O244" s="172"/>
      <c r="P244" s="172"/>
      <c r="Q244" s="172"/>
      <c r="R244" s="172"/>
      <c r="S244" s="172"/>
      <c r="T244" s="172"/>
      <c r="U244" s="172"/>
      <c r="W244" s="227"/>
      <c r="Y244" s="214"/>
    </row>
    <row r="245" spans="12:25" s="176" customFormat="1" x14ac:dyDescent="0.25">
      <c r="L245" s="175"/>
      <c r="M245" s="171"/>
      <c r="N245" s="172"/>
      <c r="O245" s="172"/>
      <c r="P245" s="172"/>
      <c r="Q245" s="172"/>
      <c r="R245" s="172"/>
      <c r="S245" s="172"/>
      <c r="T245" s="172"/>
      <c r="U245" s="172"/>
      <c r="W245" s="227"/>
      <c r="Y245" s="214"/>
    </row>
    <row r="246" spans="12:25" s="176" customFormat="1" x14ac:dyDescent="0.25">
      <c r="L246" s="175"/>
      <c r="M246" s="171"/>
      <c r="N246" s="172"/>
      <c r="O246" s="172"/>
      <c r="P246" s="172"/>
      <c r="Q246" s="172"/>
      <c r="R246" s="172"/>
      <c r="S246" s="172"/>
      <c r="T246" s="172"/>
      <c r="U246" s="172"/>
      <c r="W246" s="227"/>
      <c r="Y246" s="214"/>
    </row>
    <row r="247" spans="12:25" s="176" customFormat="1" x14ac:dyDescent="0.25">
      <c r="L247" s="175"/>
      <c r="M247" s="171"/>
      <c r="N247" s="172"/>
      <c r="O247" s="172"/>
      <c r="P247" s="172"/>
      <c r="Q247" s="172"/>
      <c r="R247" s="172"/>
      <c r="S247" s="172"/>
      <c r="T247" s="172"/>
      <c r="U247" s="172"/>
      <c r="W247" s="227"/>
      <c r="Y247" s="214"/>
    </row>
    <row r="248" spans="12:25" s="176" customFormat="1" x14ac:dyDescent="0.25">
      <c r="L248" s="175"/>
      <c r="M248" s="171"/>
      <c r="N248" s="172"/>
      <c r="O248" s="172"/>
      <c r="P248" s="172"/>
      <c r="Q248" s="172"/>
      <c r="R248" s="172"/>
      <c r="S248" s="172"/>
      <c r="T248" s="172"/>
      <c r="U248" s="172"/>
      <c r="W248" s="227"/>
      <c r="Y248" s="214"/>
    </row>
    <row r="249" spans="12:25" s="176" customFormat="1" x14ac:dyDescent="0.25">
      <c r="L249" s="175"/>
      <c r="M249" s="171"/>
      <c r="N249" s="172"/>
      <c r="O249" s="172"/>
      <c r="P249" s="172"/>
      <c r="Q249" s="172"/>
      <c r="R249" s="172"/>
      <c r="S249" s="172"/>
      <c r="T249" s="172"/>
      <c r="U249" s="172"/>
      <c r="W249" s="227"/>
      <c r="Y249" s="214"/>
    </row>
    <row r="250" spans="12:25" s="176" customFormat="1" x14ac:dyDescent="0.25">
      <c r="L250" s="175"/>
      <c r="M250" s="171"/>
      <c r="N250" s="172"/>
      <c r="O250" s="172"/>
      <c r="P250" s="172"/>
      <c r="Q250" s="172"/>
      <c r="R250" s="172"/>
      <c r="S250" s="172"/>
      <c r="T250" s="172"/>
      <c r="U250" s="172"/>
      <c r="W250" s="227"/>
      <c r="Y250" s="214"/>
    </row>
    <row r="251" spans="12:25" s="176" customFormat="1" x14ac:dyDescent="0.25">
      <c r="L251" s="175"/>
      <c r="M251" s="171"/>
      <c r="N251" s="172"/>
      <c r="O251" s="172"/>
      <c r="P251" s="172"/>
      <c r="Q251" s="172"/>
      <c r="R251" s="172"/>
      <c r="S251" s="172"/>
      <c r="T251" s="172"/>
      <c r="U251" s="172"/>
      <c r="W251" s="227"/>
      <c r="Y251" s="214"/>
    </row>
    <row r="252" spans="12:25" s="176" customFormat="1" x14ac:dyDescent="0.25">
      <c r="L252" s="175"/>
      <c r="M252" s="171"/>
      <c r="N252" s="172"/>
      <c r="O252" s="172"/>
      <c r="P252" s="172"/>
      <c r="Q252" s="172"/>
      <c r="R252" s="172"/>
      <c r="S252" s="172"/>
      <c r="T252" s="172"/>
      <c r="U252" s="172"/>
      <c r="W252" s="227"/>
      <c r="Y252" s="214"/>
    </row>
    <row r="253" spans="12:25" s="176" customFormat="1" x14ac:dyDescent="0.25">
      <c r="L253" s="175"/>
      <c r="M253" s="171"/>
      <c r="N253" s="172"/>
      <c r="O253" s="172"/>
      <c r="P253" s="172"/>
      <c r="Q253" s="172"/>
      <c r="R253" s="172"/>
      <c r="S253" s="172"/>
      <c r="T253" s="172"/>
      <c r="U253" s="172"/>
      <c r="W253" s="227"/>
      <c r="Y253" s="214"/>
    </row>
    <row r="254" spans="12:25" s="176" customFormat="1" x14ac:dyDescent="0.25">
      <c r="L254" s="175"/>
      <c r="M254" s="171"/>
      <c r="N254" s="172"/>
      <c r="O254" s="172"/>
      <c r="P254" s="172"/>
      <c r="Q254" s="172"/>
      <c r="R254" s="172"/>
      <c r="S254" s="172"/>
      <c r="T254" s="172"/>
      <c r="U254" s="172"/>
      <c r="W254" s="227"/>
      <c r="Y254" s="214"/>
    </row>
    <row r="255" spans="12:25" s="176" customFormat="1" x14ac:dyDescent="0.25">
      <c r="L255" s="175"/>
      <c r="M255" s="171"/>
      <c r="N255" s="172"/>
      <c r="O255" s="172"/>
      <c r="P255" s="172"/>
      <c r="Q255" s="172"/>
      <c r="R255" s="172"/>
      <c r="S255" s="172"/>
      <c r="T255" s="172"/>
      <c r="U255" s="172"/>
      <c r="W255" s="227"/>
      <c r="Y255" s="214"/>
    </row>
    <row r="256" spans="12:25" s="176" customFormat="1" x14ac:dyDescent="0.25">
      <c r="L256" s="175"/>
      <c r="M256" s="171"/>
      <c r="N256" s="172"/>
      <c r="O256" s="172"/>
      <c r="P256" s="172"/>
      <c r="Q256" s="172"/>
      <c r="R256" s="172"/>
      <c r="S256" s="172"/>
      <c r="T256" s="172"/>
      <c r="U256" s="172"/>
      <c r="W256" s="227"/>
      <c r="Y256" s="214"/>
    </row>
    <row r="257" spans="12:25" s="176" customFormat="1" x14ac:dyDescent="0.25">
      <c r="L257" s="175"/>
      <c r="M257" s="171"/>
      <c r="N257" s="172"/>
      <c r="O257" s="172"/>
      <c r="P257" s="172"/>
      <c r="Q257" s="172"/>
      <c r="R257" s="172"/>
      <c r="S257" s="172"/>
      <c r="T257" s="172"/>
      <c r="U257" s="172"/>
      <c r="W257" s="227"/>
      <c r="Y257" s="214"/>
    </row>
    <row r="258" spans="12:25" s="176" customFormat="1" x14ac:dyDescent="0.25">
      <c r="L258" s="175"/>
      <c r="M258" s="171"/>
      <c r="N258" s="172"/>
      <c r="O258" s="172"/>
      <c r="P258" s="172"/>
      <c r="Q258" s="172"/>
      <c r="R258" s="172"/>
      <c r="S258" s="172"/>
      <c r="T258" s="172"/>
      <c r="U258" s="172"/>
      <c r="W258" s="227"/>
      <c r="Y258" s="214"/>
    </row>
    <row r="259" spans="12:25" s="176" customFormat="1" x14ac:dyDescent="0.25">
      <c r="L259" s="175"/>
      <c r="M259" s="171"/>
      <c r="N259" s="172"/>
      <c r="O259" s="172"/>
      <c r="P259" s="172"/>
      <c r="Q259" s="172"/>
      <c r="R259" s="172"/>
      <c r="S259" s="172"/>
      <c r="T259" s="172"/>
      <c r="U259" s="172"/>
      <c r="W259" s="227"/>
      <c r="Y259" s="214"/>
    </row>
    <row r="260" spans="12:25" s="176" customFormat="1" x14ac:dyDescent="0.25">
      <c r="L260" s="175"/>
      <c r="M260" s="171"/>
      <c r="N260" s="172"/>
      <c r="O260" s="172"/>
      <c r="P260" s="172"/>
      <c r="Q260" s="172"/>
      <c r="R260" s="172"/>
      <c r="S260" s="172"/>
      <c r="T260" s="172"/>
      <c r="U260" s="172"/>
      <c r="W260" s="227"/>
      <c r="Y260" s="214"/>
    </row>
    <row r="261" spans="12:25" s="176" customFormat="1" x14ac:dyDescent="0.25">
      <c r="L261" s="175"/>
      <c r="M261" s="171"/>
      <c r="N261" s="172"/>
      <c r="O261" s="172"/>
      <c r="P261" s="172"/>
      <c r="Q261" s="172"/>
      <c r="R261" s="172"/>
      <c r="S261" s="172"/>
      <c r="T261" s="172"/>
      <c r="U261" s="172"/>
      <c r="W261" s="227"/>
      <c r="Y261" s="214"/>
    </row>
    <row r="262" spans="12:25" s="176" customFormat="1" x14ac:dyDescent="0.25">
      <c r="L262" s="175"/>
      <c r="M262" s="171"/>
      <c r="N262" s="172"/>
      <c r="O262" s="172"/>
      <c r="P262" s="172"/>
      <c r="Q262" s="172"/>
      <c r="R262" s="172"/>
      <c r="S262" s="172"/>
      <c r="T262" s="172"/>
      <c r="U262" s="172"/>
      <c r="W262" s="227"/>
      <c r="Y262" s="214"/>
    </row>
    <row r="263" spans="12:25" s="176" customFormat="1" x14ac:dyDescent="0.25">
      <c r="L263" s="175"/>
      <c r="M263" s="171"/>
      <c r="N263" s="172"/>
      <c r="O263" s="172"/>
      <c r="P263" s="172"/>
      <c r="Q263" s="172"/>
      <c r="R263" s="172"/>
      <c r="S263" s="172"/>
      <c r="T263" s="172"/>
      <c r="U263" s="172"/>
      <c r="W263" s="227"/>
      <c r="Y263" s="214"/>
    </row>
    <row r="264" spans="12:25" s="176" customFormat="1" x14ac:dyDescent="0.25">
      <c r="L264" s="175"/>
      <c r="M264" s="171"/>
      <c r="N264" s="172"/>
      <c r="O264" s="172"/>
      <c r="P264" s="172"/>
      <c r="Q264" s="172"/>
      <c r="R264" s="172"/>
      <c r="S264" s="172"/>
      <c r="T264" s="172"/>
      <c r="U264" s="172"/>
      <c r="W264" s="227"/>
      <c r="Y264" s="214"/>
    </row>
    <row r="265" spans="12:25" s="176" customFormat="1" x14ac:dyDescent="0.25">
      <c r="L265" s="175"/>
      <c r="M265" s="171"/>
      <c r="N265" s="172"/>
      <c r="O265" s="172"/>
      <c r="P265" s="172"/>
      <c r="Q265" s="172"/>
      <c r="R265" s="172"/>
      <c r="S265" s="172"/>
      <c r="T265" s="172"/>
      <c r="U265" s="172"/>
      <c r="W265" s="227"/>
      <c r="Y265" s="214"/>
    </row>
    <row r="266" spans="12:25" s="176" customFormat="1" x14ac:dyDescent="0.25">
      <c r="L266" s="175"/>
      <c r="M266" s="171"/>
      <c r="N266" s="172"/>
      <c r="O266" s="172"/>
      <c r="P266" s="172"/>
      <c r="Q266" s="172"/>
      <c r="R266" s="172"/>
      <c r="S266" s="172"/>
      <c r="T266" s="172"/>
      <c r="U266" s="172"/>
      <c r="W266" s="227"/>
      <c r="Y266" s="214"/>
    </row>
    <row r="267" spans="12:25" s="176" customFormat="1" x14ac:dyDescent="0.25">
      <c r="L267" s="175"/>
      <c r="M267" s="171"/>
      <c r="N267" s="172"/>
      <c r="O267" s="172"/>
      <c r="P267" s="172"/>
      <c r="Q267" s="172"/>
      <c r="R267" s="172"/>
      <c r="S267" s="172"/>
      <c r="T267" s="172"/>
      <c r="U267" s="172"/>
      <c r="W267" s="227"/>
      <c r="Y267" s="214"/>
    </row>
    <row r="268" spans="12:25" s="176" customFormat="1" x14ac:dyDescent="0.25">
      <c r="L268" s="175"/>
      <c r="M268" s="171"/>
      <c r="N268" s="172"/>
      <c r="O268" s="172"/>
      <c r="P268" s="172"/>
      <c r="Q268" s="172"/>
      <c r="R268" s="172"/>
      <c r="S268" s="172"/>
      <c r="T268" s="172"/>
      <c r="U268" s="172"/>
      <c r="W268" s="227"/>
      <c r="Y268" s="214"/>
    </row>
    <row r="269" spans="12:25" s="176" customFormat="1" x14ac:dyDescent="0.25">
      <c r="L269" s="175"/>
      <c r="M269" s="171"/>
      <c r="N269" s="172"/>
      <c r="O269" s="172"/>
      <c r="P269" s="172"/>
      <c r="Q269" s="172"/>
      <c r="R269" s="172"/>
      <c r="S269" s="172"/>
      <c r="T269" s="172"/>
      <c r="U269" s="172"/>
      <c r="W269" s="227"/>
      <c r="Y269" s="214"/>
    </row>
    <row r="270" spans="12:25" s="176" customFormat="1" x14ac:dyDescent="0.25">
      <c r="L270" s="175"/>
      <c r="M270" s="171"/>
      <c r="N270" s="172"/>
      <c r="O270" s="172"/>
      <c r="P270" s="172"/>
      <c r="Q270" s="172"/>
      <c r="R270" s="172"/>
      <c r="S270" s="172"/>
      <c r="T270" s="172"/>
      <c r="U270" s="172"/>
      <c r="W270" s="227"/>
      <c r="Y270" s="214"/>
    </row>
    <row r="271" spans="12:25" s="176" customFormat="1" x14ac:dyDescent="0.25">
      <c r="L271" s="175"/>
      <c r="M271" s="171"/>
      <c r="N271" s="172"/>
      <c r="O271" s="172"/>
      <c r="P271" s="172"/>
      <c r="Q271" s="172"/>
      <c r="R271" s="172"/>
      <c r="S271" s="172"/>
      <c r="T271" s="172"/>
      <c r="U271" s="172"/>
      <c r="W271" s="227"/>
      <c r="Y271" s="214"/>
    </row>
    <row r="272" spans="12:25" s="176" customFormat="1" x14ac:dyDescent="0.25">
      <c r="L272" s="175"/>
      <c r="M272" s="171"/>
      <c r="N272" s="172"/>
      <c r="O272" s="172"/>
      <c r="P272" s="172"/>
      <c r="Q272" s="172"/>
      <c r="R272" s="172"/>
      <c r="S272" s="172"/>
      <c r="T272" s="172"/>
      <c r="U272" s="172"/>
      <c r="W272" s="227"/>
      <c r="Y272" s="214"/>
    </row>
    <row r="273" spans="12:25" s="176" customFormat="1" x14ac:dyDescent="0.25">
      <c r="L273" s="175"/>
      <c r="M273" s="171"/>
      <c r="N273" s="172"/>
      <c r="O273" s="172"/>
      <c r="P273" s="172"/>
      <c r="Q273" s="172"/>
      <c r="R273" s="172"/>
      <c r="S273" s="172"/>
      <c r="T273" s="172"/>
      <c r="U273" s="172"/>
      <c r="W273" s="227"/>
      <c r="Y273" s="214"/>
    </row>
    <row r="274" spans="12:25" s="176" customFormat="1" x14ac:dyDescent="0.25">
      <c r="L274" s="175"/>
      <c r="M274" s="171"/>
      <c r="N274" s="172"/>
      <c r="O274" s="172"/>
      <c r="P274" s="172"/>
      <c r="Q274" s="172"/>
      <c r="R274" s="172"/>
      <c r="S274" s="172"/>
      <c r="T274" s="172"/>
      <c r="U274" s="172"/>
      <c r="W274" s="227"/>
      <c r="Y274" s="214"/>
    </row>
    <row r="275" spans="12:25" s="176" customFormat="1" x14ac:dyDescent="0.25">
      <c r="L275" s="175"/>
      <c r="M275" s="171"/>
      <c r="N275" s="172"/>
      <c r="O275" s="172"/>
      <c r="P275" s="172"/>
      <c r="Q275" s="172"/>
      <c r="R275" s="172"/>
      <c r="S275" s="172"/>
      <c r="T275" s="172"/>
      <c r="U275" s="172"/>
      <c r="W275" s="227"/>
      <c r="Y275" s="214"/>
    </row>
    <row r="276" spans="12:25" s="176" customFormat="1" x14ac:dyDescent="0.25">
      <c r="L276" s="175"/>
      <c r="M276" s="171"/>
      <c r="N276" s="172"/>
      <c r="O276" s="172"/>
      <c r="P276" s="172"/>
      <c r="Q276" s="172"/>
      <c r="R276" s="172"/>
      <c r="S276" s="172"/>
      <c r="T276" s="172"/>
      <c r="U276" s="172"/>
      <c r="W276" s="227"/>
      <c r="Y276" s="214"/>
    </row>
    <row r="277" spans="12:25" s="176" customFormat="1" x14ac:dyDescent="0.25">
      <c r="L277" s="175"/>
      <c r="M277" s="171"/>
      <c r="N277" s="172"/>
      <c r="O277" s="172"/>
      <c r="P277" s="172"/>
      <c r="Q277" s="172"/>
      <c r="R277" s="172"/>
      <c r="S277" s="172"/>
      <c r="T277" s="172"/>
      <c r="U277" s="172"/>
      <c r="W277" s="227"/>
      <c r="Y277" s="214"/>
    </row>
    <row r="278" spans="12:25" s="176" customFormat="1" x14ac:dyDescent="0.25">
      <c r="L278" s="175"/>
      <c r="M278" s="171"/>
      <c r="N278" s="172"/>
      <c r="O278" s="172"/>
      <c r="P278" s="172"/>
      <c r="Q278" s="172"/>
      <c r="R278" s="172"/>
      <c r="S278" s="172"/>
      <c r="T278" s="172"/>
      <c r="U278" s="172"/>
      <c r="W278" s="227"/>
      <c r="Y278" s="214"/>
    </row>
    <row r="279" spans="12:25" s="176" customFormat="1" x14ac:dyDescent="0.25">
      <c r="L279" s="175"/>
      <c r="M279" s="171"/>
      <c r="N279" s="172"/>
      <c r="O279" s="172"/>
      <c r="P279" s="172"/>
      <c r="Q279" s="172"/>
      <c r="R279" s="172"/>
      <c r="S279" s="172"/>
      <c r="T279" s="172"/>
      <c r="U279" s="172"/>
      <c r="W279" s="227"/>
      <c r="Y279" s="214"/>
    </row>
    <row r="280" spans="12:25" s="176" customFormat="1" x14ac:dyDescent="0.25">
      <c r="L280" s="175"/>
      <c r="M280" s="171"/>
      <c r="N280" s="172"/>
      <c r="O280" s="172"/>
      <c r="P280" s="172"/>
      <c r="Q280" s="172"/>
      <c r="R280" s="172"/>
      <c r="S280" s="172"/>
      <c r="T280" s="172"/>
      <c r="U280" s="172"/>
      <c r="W280" s="227"/>
      <c r="Y280" s="214"/>
    </row>
    <row r="281" spans="12:25" s="176" customFormat="1" x14ac:dyDescent="0.25">
      <c r="L281" s="175"/>
      <c r="M281" s="171"/>
      <c r="N281" s="172"/>
      <c r="O281" s="172"/>
      <c r="P281" s="172"/>
      <c r="Q281" s="172"/>
      <c r="R281" s="172"/>
      <c r="S281" s="172"/>
      <c r="T281" s="172"/>
      <c r="U281" s="172"/>
      <c r="W281" s="227"/>
      <c r="Y281" s="214"/>
    </row>
    <row r="282" spans="12:25" s="176" customFormat="1" x14ac:dyDescent="0.25">
      <c r="L282" s="175"/>
      <c r="M282" s="171"/>
      <c r="N282" s="172"/>
      <c r="O282" s="172"/>
      <c r="P282" s="172"/>
      <c r="Q282" s="172"/>
      <c r="R282" s="172"/>
      <c r="S282" s="172"/>
      <c r="T282" s="172"/>
      <c r="U282" s="172"/>
      <c r="W282" s="227"/>
      <c r="Y282" s="214"/>
    </row>
    <row r="283" spans="12:25" s="176" customFormat="1" x14ac:dyDescent="0.25">
      <c r="L283" s="175"/>
      <c r="M283" s="171"/>
      <c r="N283" s="172"/>
      <c r="O283" s="172"/>
      <c r="P283" s="172"/>
      <c r="Q283" s="172"/>
      <c r="R283" s="172"/>
      <c r="S283" s="172"/>
      <c r="T283" s="172"/>
      <c r="U283" s="172"/>
      <c r="W283" s="227"/>
      <c r="Y283" s="214"/>
    </row>
    <row r="284" spans="12:25" s="176" customFormat="1" x14ac:dyDescent="0.25">
      <c r="L284" s="175"/>
      <c r="M284" s="171"/>
      <c r="N284" s="172"/>
      <c r="O284" s="172"/>
      <c r="P284" s="172"/>
      <c r="Q284" s="172"/>
      <c r="R284" s="172"/>
      <c r="S284" s="172"/>
      <c r="T284" s="172"/>
      <c r="U284" s="172"/>
      <c r="W284" s="227"/>
      <c r="Y284" s="214"/>
    </row>
    <row r="285" spans="12:25" s="176" customFormat="1" x14ac:dyDescent="0.25">
      <c r="L285" s="175"/>
      <c r="M285" s="171"/>
      <c r="N285" s="172"/>
      <c r="O285" s="172"/>
      <c r="P285" s="172"/>
      <c r="Q285" s="172"/>
      <c r="R285" s="172"/>
      <c r="S285" s="172"/>
      <c r="T285" s="172"/>
      <c r="U285" s="172"/>
      <c r="W285" s="227"/>
      <c r="Y285" s="214"/>
    </row>
    <row r="286" spans="12:25" s="176" customFormat="1" x14ac:dyDescent="0.25">
      <c r="L286" s="175"/>
      <c r="M286" s="171"/>
      <c r="N286" s="172"/>
      <c r="O286" s="172"/>
      <c r="P286" s="172"/>
      <c r="Q286" s="172"/>
      <c r="R286" s="172"/>
      <c r="S286" s="172"/>
      <c r="T286" s="172"/>
      <c r="U286" s="172"/>
      <c r="W286" s="227"/>
      <c r="Y286" s="214"/>
    </row>
    <row r="287" spans="12:25" s="176" customFormat="1" x14ac:dyDescent="0.25">
      <c r="L287" s="175"/>
      <c r="M287" s="171"/>
      <c r="N287" s="172"/>
      <c r="O287" s="172"/>
      <c r="P287" s="172"/>
      <c r="Q287" s="172"/>
      <c r="R287" s="172"/>
      <c r="S287" s="172"/>
      <c r="T287" s="172"/>
      <c r="U287" s="172"/>
      <c r="W287" s="227"/>
      <c r="Y287" s="214"/>
    </row>
    <row r="288" spans="12:25" s="176" customFormat="1" x14ac:dyDescent="0.25">
      <c r="L288" s="175"/>
      <c r="M288" s="171"/>
      <c r="N288" s="172"/>
      <c r="O288" s="172"/>
      <c r="P288" s="172"/>
      <c r="Q288" s="172"/>
      <c r="R288" s="172"/>
      <c r="S288" s="172"/>
      <c r="T288" s="172"/>
      <c r="U288" s="172"/>
      <c r="W288" s="227"/>
      <c r="Y288" s="214"/>
    </row>
    <row r="289" spans="2:25" s="176" customFormat="1" x14ac:dyDescent="0.25">
      <c r="L289" s="175"/>
      <c r="M289" s="171"/>
      <c r="N289" s="172"/>
      <c r="O289" s="172"/>
      <c r="P289" s="172"/>
      <c r="Q289" s="172"/>
      <c r="R289" s="172"/>
      <c r="S289" s="172"/>
      <c r="T289" s="172"/>
      <c r="U289" s="172"/>
      <c r="W289" s="227"/>
      <c r="Y289" s="214"/>
    </row>
    <row r="290" spans="2:25" s="176" customFormat="1" x14ac:dyDescent="0.25">
      <c r="L290" s="175"/>
      <c r="M290" s="171"/>
      <c r="N290" s="172"/>
      <c r="O290" s="172"/>
      <c r="P290" s="172"/>
      <c r="Q290" s="172"/>
      <c r="R290" s="172"/>
      <c r="S290" s="172"/>
      <c r="T290" s="172"/>
      <c r="U290" s="172"/>
      <c r="W290" s="227"/>
      <c r="Y290" s="214"/>
    </row>
    <row r="291" spans="2:25" s="176" customFormat="1" x14ac:dyDescent="0.25">
      <c r="L291" s="175"/>
      <c r="M291" s="171"/>
      <c r="N291" s="172"/>
      <c r="O291" s="172"/>
      <c r="P291" s="172"/>
      <c r="Q291" s="172"/>
      <c r="R291" s="172"/>
      <c r="S291" s="172"/>
      <c r="T291" s="172"/>
      <c r="U291" s="172"/>
      <c r="W291" s="227"/>
      <c r="Y291" s="214"/>
    </row>
    <row r="292" spans="2:25" s="176" customFormat="1" x14ac:dyDescent="0.25">
      <c r="L292" s="175"/>
      <c r="M292" s="171"/>
      <c r="N292" s="172"/>
      <c r="O292" s="172"/>
      <c r="P292" s="172"/>
      <c r="Q292" s="172"/>
      <c r="R292" s="172"/>
      <c r="S292" s="172"/>
      <c r="T292" s="172"/>
      <c r="U292" s="172"/>
      <c r="W292" s="227"/>
      <c r="Y292" s="214"/>
    </row>
    <row r="293" spans="2:25" x14ac:dyDescent="0.25">
      <c r="B293" s="176"/>
    </row>
  </sheetData>
  <mergeCells count="49">
    <mergeCell ref="B115:B116"/>
    <mergeCell ref="C68:C87"/>
    <mergeCell ref="B42:B47"/>
    <mergeCell ref="B7:K7"/>
    <mergeCell ref="A1:K1"/>
    <mergeCell ref="A2:K2"/>
    <mergeCell ref="A3:K3"/>
    <mergeCell ref="A4:K4"/>
    <mergeCell ref="A5:K5"/>
    <mergeCell ref="B6:K6"/>
    <mergeCell ref="C26:C29"/>
    <mergeCell ref="B26:B29"/>
    <mergeCell ref="B9:B18"/>
    <mergeCell ref="C9:C18"/>
    <mergeCell ref="C24:C25"/>
    <mergeCell ref="C20:C21"/>
    <mergeCell ref="A9:A18"/>
    <mergeCell ref="A19:A22"/>
    <mergeCell ref="B20:B22"/>
    <mergeCell ref="A24:A41"/>
    <mergeCell ref="B30:B41"/>
    <mergeCell ref="B24:B25"/>
    <mergeCell ref="C30:C31"/>
    <mergeCell ref="C32:C41"/>
    <mergeCell ref="A42:A46"/>
    <mergeCell ref="C42:C46"/>
    <mergeCell ref="A48:A53"/>
    <mergeCell ref="B48:B50"/>
    <mergeCell ref="B51:B53"/>
    <mergeCell ref="C51:C53"/>
    <mergeCell ref="C48:C50"/>
    <mergeCell ref="C111:C113"/>
    <mergeCell ref="B111:B113"/>
    <mergeCell ref="C65:C67"/>
    <mergeCell ref="C54:C59"/>
    <mergeCell ref="C60:C64"/>
    <mergeCell ref="B60:B64"/>
    <mergeCell ref="C88:C90"/>
    <mergeCell ref="B65:B88"/>
    <mergeCell ref="C91:C92"/>
    <mergeCell ref="C100:C101"/>
    <mergeCell ref="B100:B101"/>
    <mergeCell ref="B104:B109"/>
    <mergeCell ref="C104:C109"/>
    <mergeCell ref="A65:A86"/>
    <mergeCell ref="A111:A112"/>
    <mergeCell ref="A91:A94"/>
    <mergeCell ref="A100:A109"/>
    <mergeCell ref="B91:B99"/>
  </mergeCells>
  <dataValidations count="3">
    <dataValidation type="whole" allowBlank="1" showInputMessage="1" showErrorMessage="1" sqref="F96:Q96 F9:Q85 F88:Q94 F98:Q116">
      <formula1>0</formula1>
      <formula2>100</formula2>
    </dataValidation>
    <dataValidation type="list" allowBlank="1" showInputMessage="1" showErrorMessage="1" sqref="A110:A111 A42 A23:A25 A19 A9 A91:A92 A65:A67 A100 A113:A117">
      <formula1>$X$24:$X$37</formula1>
    </dataValidation>
    <dataValidation type="list" allowBlank="1" showInputMessage="1" showErrorMessage="1" sqref="C19 C14 C31 C88:C97 C52:C53 C22:C25 C43:C46 S37:U37 S9:U36 S45 S38:U44 S46:U100 U45 B23:B25 B9:C9 B19:B21 B29:C29 B38:C38 B78:B79 B74 B52 B68:C68 B72 B81:B91 B100:C100">
      <formula1>#REF!</formula1>
    </dataValidation>
  </dataValidations>
  <printOptions horizontalCentered="1"/>
  <pageMargins left="0.19685039370078741" right="0.19685039370078741" top="0.19685039370078741" bottom="0.39370078740157483" header="0.31496062992125984" footer="0.31496062992125984"/>
  <pageSetup scale="75" fitToHeight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581"/>
  <sheetViews>
    <sheetView zoomScaleNormal="100" workbookViewId="0">
      <selection activeCell="M25" sqref="M25"/>
    </sheetView>
  </sheetViews>
  <sheetFormatPr baseColWidth="10" defaultRowHeight="15" x14ac:dyDescent="0.25"/>
  <cols>
    <col min="1" max="1" width="2.5703125" style="2" customWidth="1"/>
    <col min="2" max="6" width="4.28515625" hidden="1" customWidth="1"/>
    <col min="7" max="7" width="18.85546875" style="211" bestFit="1" customWidth="1"/>
    <col min="8" max="8" width="33.85546875" style="211" customWidth="1"/>
    <col min="9" max="9" width="16.42578125" style="211" customWidth="1"/>
    <col min="10" max="10" width="18.28515625" style="211" customWidth="1"/>
    <col min="11" max="11" width="14" style="212" customWidth="1"/>
    <col min="12" max="12" width="15.42578125" style="211" customWidth="1"/>
    <col min="13" max="13" width="13.7109375" style="211" customWidth="1"/>
    <col min="14" max="14" width="22.42578125" style="211" customWidth="1"/>
    <col min="15" max="43" width="11.42578125" style="2"/>
  </cols>
  <sheetData>
    <row r="1" spans="2:21" s="2" customFormat="1" ht="15.75" x14ac:dyDescent="0.25">
      <c r="G1" s="191"/>
      <c r="H1" s="192"/>
      <c r="I1" s="192"/>
      <c r="J1" s="192"/>
      <c r="K1" s="193"/>
      <c r="L1" s="192"/>
      <c r="M1" s="192"/>
      <c r="N1" s="192"/>
      <c r="O1" s="179" t="s">
        <v>87</v>
      </c>
      <c r="P1" s="194"/>
    </row>
    <row r="2" spans="2:21" s="2" customFormat="1" ht="15.75" x14ac:dyDescent="0.25">
      <c r="G2" s="375" t="s">
        <v>76</v>
      </c>
      <c r="H2" s="375"/>
      <c r="I2" s="375"/>
      <c r="J2" s="375"/>
      <c r="K2" s="375"/>
      <c r="L2" s="375"/>
      <c r="M2" s="375"/>
      <c r="N2" s="375"/>
      <c r="O2" s="375"/>
      <c r="P2" s="375"/>
      <c r="Q2" s="196"/>
      <c r="R2" s="197"/>
      <c r="S2" s="198" t="s">
        <v>86</v>
      </c>
      <c r="T2" s="197"/>
      <c r="U2" s="199"/>
    </row>
    <row r="3" spans="2:21" s="2" customFormat="1" x14ac:dyDescent="0.25">
      <c r="G3" s="376" t="s">
        <v>77</v>
      </c>
      <c r="H3" s="376"/>
      <c r="I3" s="376"/>
      <c r="J3" s="376"/>
      <c r="K3" s="376"/>
      <c r="L3" s="376"/>
      <c r="M3" s="376"/>
      <c r="N3" s="376"/>
      <c r="O3" s="376"/>
      <c r="P3" s="376"/>
      <c r="Q3" s="196"/>
      <c r="R3" s="197"/>
      <c r="S3" s="198" t="s">
        <v>25</v>
      </c>
      <c r="T3" s="197"/>
      <c r="U3" s="199"/>
    </row>
    <row r="4" spans="2:21" s="2" customFormat="1" x14ac:dyDescent="0.2">
      <c r="G4" s="377" t="s">
        <v>724</v>
      </c>
      <c r="H4" s="377"/>
      <c r="I4" s="377"/>
      <c r="J4" s="377"/>
      <c r="K4" s="377"/>
      <c r="L4" s="377"/>
      <c r="M4" s="377"/>
      <c r="N4" s="377"/>
      <c r="O4" s="377"/>
      <c r="P4" s="377"/>
      <c r="Q4" s="196"/>
      <c r="R4" s="197"/>
      <c r="S4" s="198" t="s">
        <v>73</v>
      </c>
      <c r="T4" s="197"/>
      <c r="U4" s="199"/>
    </row>
    <row r="5" spans="2:21" s="2" customFormat="1" x14ac:dyDescent="0.25">
      <c r="H5" s="195"/>
      <c r="I5" s="221"/>
      <c r="J5" s="374" t="e">
        <f>+#REF!</f>
        <v>#REF!</v>
      </c>
      <c r="K5" s="374"/>
      <c r="L5" s="195"/>
      <c r="M5" s="195"/>
      <c r="N5" s="195"/>
      <c r="O5" s="195"/>
      <c r="P5" s="195"/>
      <c r="Q5" s="196"/>
      <c r="R5" s="197"/>
      <c r="S5" s="197"/>
      <c r="T5" s="197"/>
      <c r="U5" s="199"/>
    </row>
    <row r="6" spans="2:21" s="2" customFormat="1" x14ac:dyDescent="0.25">
      <c r="G6" s="230"/>
      <c r="H6" s="373" t="s">
        <v>931</v>
      </c>
      <c r="I6" s="373"/>
      <c r="J6" s="373"/>
      <c r="K6" s="373"/>
      <c r="L6" s="373"/>
      <c r="M6" s="373"/>
      <c r="N6" s="373"/>
      <c r="O6" s="179"/>
      <c r="P6" s="194"/>
    </row>
    <row r="7" spans="2:21" ht="25.5" customHeight="1" x14ac:dyDescent="0.2">
      <c r="B7" s="200" t="s">
        <v>779</v>
      </c>
      <c r="C7" s="201" t="s">
        <v>780</v>
      </c>
      <c r="D7" s="201" t="s">
        <v>781</v>
      </c>
      <c r="E7" s="201" t="s">
        <v>782</v>
      </c>
      <c r="F7" s="202" t="s">
        <v>783</v>
      </c>
      <c r="G7" s="217" t="s">
        <v>784</v>
      </c>
      <c r="H7" s="219" t="s">
        <v>0</v>
      </c>
      <c r="I7" s="219" t="s">
        <v>1</v>
      </c>
      <c r="J7" s="219" t="s">
        <v>32</v>
      </c>
      <c r="K7" s="220" t="s">
        <v>2</v>
      </c>
      <c r="L7" s="219" t="s">
        <v>3</v>
      </c>
      <c r="M7" s="219" t="s">
        <v>722</v>
      </c>
      <c r="N7" s="219" t="s">
        <v>33</v>
      </c>
      <c r="O7" s="194"/>
      <c r="P7" s="194"/>
    </row>
    <row r="8" spans="2:21" ht="12.75" customHeight="1" x14ac:dyDescent="0.2">
      <c r="B8" s="203" t="e">
        <f>IF(Tabla1[[#This Row],[Código_Actividad]]="","",CONCATENATE(Tabla1[[#This Row],[POA]],".",Tabla1[[#This Row],[SRS]],".",Tabla1[[#This Row],[AREA]],".",Tabla1[[#This Row],[TIPO]]))</f>
        <v>#REF!</v>
      </c>
      <c r="C8" s="203" t="e">
        <f>IF(Tabla1[[#This Row],[Código_Actividad]]="","",'[7]Formulario PPGR1'!#REF!)</f>
        <v>#REF!</v>
      </c>
      <c r="D8" s="203" t="e">
        <f>IF(Tabla1[[#This Row],[Código_Actividad]]="","",'[7]Formulario PPGR1'!#REF!)</f>
        <v>#REF!</v>
      </c>
      <c r="E8" s="203" t="e">
        <f>IF(Tabla1[[#This Row],[Código_Actividad]]="","",'[7]Formulario PPGR1'!#REF!)</f>
        <v>#REF!</v>
      </c>
      <c r="F8" s="203" t="e">
        <f>IF(Tabla1[[#This Row],[Código_Actividad]]="","",'[7]Formulario PPGR1'!#REF!)</f>
        <v>#REF!</v>
      </c>
      <c r="G8" s="204" t="s">
        <v>894</v>
      </c>
      <c r="H8" s="205" t="s">
        <v>826</v>
      </c>
      <c r="I8" s="205" t="s">
        <v>838</v>
      </c>
      <c r="J8" s="204">
        <v>1</v>
      </c>
      <c r="K8" s="206">
        <v>247.5</v>
      </c>
      <c r="L8" s="207">
        <f>+Tabla1[[#This Row],[Precio Unitario]]*Tabla1[[#This Row],[Cantidad de Insumos]]</f>
        <v>247.5</v>
      </c>
      <c r="M8" s="323" t="s">
        <v>445</v>
      </c>
      <c r="N8" s="205" t="s">
        <v>86</v>
      </c>
      <c r="O8" s="194"/>
      <c r="P8" s="194"/>
    </row>
    <row r="9" spans="2:21" ht="12.75" customHeight="1" x14ac:dyDescent="0.2">
      <c r="B9" s="203" t="e">
        <f>IF(Tabla1[[#This Row],[Código_Actividad]]="","",CONCATENATE(Tabla1[[#This Row],[POA]],".",Tabla1[[#This Row],[SRS]],".",Tabla1[[#This Row],[AREA]],".",Tabla1[[#This Row],[TIPO]]))</f>
        <v>#REF!</v>
      </c>
      <c r="C9" s="203" t="e">
        <f>IF(Tabla1[[#This Row],[Código_Actividad]]="","",'[7]Formulario PPGR1'!#REF!)</f>
        <v>#REF!</v>
      </c>
      <c r="D9" s="203" t="e">
        <f>IF(Tabla1[[#This Row],[Código_Actividad]]="","",'[7]Formulario PPGR1'!#REF!)</f>
        <v>#REF!</v>
      </c>
      <c r="E9" s="203" t="e">
        <f>IF(Tabla1[[#This Row],[Código_Actividad]]="","",'[7]Formulario PPGR1'!#REF!)</f>
        <v>#REF!</v>
      </c>
      <c r="F9" s="203" t="e">
        <f>IF(Tabla1[[#This Row],[Código_Actividad]]="","",'[7]Formulario PPGR1'!#REF!)</f>
        <v>#REF!</v>
      </c>
      <c r="G9" s="204" t="s">
        <v>894</v>
      </c>
      <c r="H9" s="205" t="s">
        <v>1050</v>
      </c>
      <c r="I9" s="205" t="s">
        <v>838</v>
      </c>
      <c r="J9" s="204">
        <v>1</v>
      </c>
      <c r="K9" s="206">
        <v>285</v>
      </c>
      <c r="L9" s="207">
        <f>+Tabla1[[#This Row],[Precio Unitario]]*Tabla1[[#This Row],[Cantidad de Insumos]]</f>
        <v>285</v>
      </c>
      <c r="M9" s="323" t="s">
        <v>445</v>
      </c>
      <c r="N9" s="205" t="s">
        <v>86</v>
      </c>
      <c r="O9" s="194"/>
      <c r="P9" s="194"/>
    </row>
    <row r="10" spans="2:21" ht="12.75" customHeight="1" x14ac:dyDescent="0.2">
      <c r="B10" s="203" t="e">
        <f>IF(Tabla1[[#This Row],[Código_Actividad]]="","",CONCATENATE(Tabla1[[#This Row],[POA]],".",Tabla1[[#This Row],[SRS]],".",Tabla1[[#This Row],[AREA]],".",Tabla1[[#This Row],[TIPO]]))</f>
        <v>#REF!</v>
      </c>
      <c r="C10" s="203" t="e">
        <f>IF(Tabla1[[#This Row],[Código_Actividad]]="","",'[7]Formulario PPGR1'!#REF!)</f>
        <v>#REF!</v>
      </c>
      <c r="D10" s="203" t="e">
        <f>IF(Tabla1[[#This Row],[Código_Actividad]]="","",'[7]Formulario PPGR1'!#REF!)</f>
        <v>#REF!</v>
      </c>
      <c r="E10" s="203" t="e">
        <f>IF(Tabla1[[#This Row],[Código_Actividad]]="","",'[7]Formulario PPGR1'!#REF!)</f>
        <v>#REF!</v>
      </c>
      <c r="F10" s="203" t="e">
        <f>IF(Tabla1[[#This Row],[Código_Actividad]]="","",'[7]Formulario PPGR1'!#REF!)</f>
        <v>#REF!</v>
      </c>
      <c r="G10" s="204" t="s">
        <v>894</v>
      </c>
      <c r="H10" s="205" t="s">
        <v>822</v>
      </c>
      <c r="I10" s="205" t="s">
        <v>717</v>
      </c>
      <c r="J10" s="204">
        <v>25</v>
      </c>
      <c r="K10" s="206">
        <v>350</v>
      </c>
      <c r="L10" s="207">
        <f>+Tabla1[[#This Row],[Precio Unitario]]*Tabla1[[#This Row],[Cantidad de Insumos]]</f>
        <v>8750</v>
      </c>
      <c r="M10" s="323" t="s">
        <v>102</v>
      </c>
      <c r="N10" s="205" t="s">
        <v>86</v>
      </c>
      <c r="O10" s="194"/>
      <c r="P10" s="194"/>
    </row>
    <row r="11" spans="2:21" ht="12.75" customHeight="1" x14ac:dyDescent="0.2">
      <c r="B11" s="203" t="e">
        <f>IF(Tabla1[[#This Row],[Código_Actividad]]="","",CONCATENATE(Tabla1[[#This Row],[POA]],".",Tabla1[[#This Row],[SRS]],".",Tabla1[[#This Row],[AREA]],".",Tabla1[[#This Row],[TIPO]]))</f>
        <v>#REF!</v>
      </c>
      <c r="C11" s="203" t="e">
        <f>IF(Tabla1[[#This Row],[Código_Actividad]]="","",'[7]Formulario PPGR1'!#REF!)</f>
        <v>#REF!</v>
      </c>
      <c r="D11" s="203" t="e">
        <f>IF(Tabla1[[#This Row],[Código_Actividad]]="","",'[7]Formulario PPGR1'!#REF!)</f>
        <v>#REF!</v>
      </c>
      <c r="E11" s="203" t="e">
        <f>IF(Tabla1[[#This Row],[Código_Actividad]]="","",'[7]Formulario PPGR1'!#REF!)</f>
        <v>#REF!</v>
      </c>
      <c r="F11" s="203" t="e">
        <f>IF(Tabla1[[#This Row],[Código_Actividad]]="","",'[7]Formulario PPGR1'!#REF!)</f>
        <v>#REF!</v>
      </c>
      <c r="G11" s="204" t="s">
        <v>894</v>
      </c>
      <c r="H11" s="205" t="s">
        <v>828</v>
      </c>
      <c r="I11" s="205" t="s">
        <v>124</v>
      </c>
      <c r="J11" s="204">
        <v>1</v>
      </c>
      <c r="K11" s="206">
        <v>151.80000000000001</v>
      </c>
      <c r="L11" s="207">
        <f>+Tabla1[[#This Row],[Precio Unitario]]*Tabla1[[#This Row],[Cantidad de Insumos]]</f>
        <v>151.80000000000001</v>
      </c>
      <c r="M11" s="323" t="s">
        <v>1054</v>
      </c>
      <c r="N11" s="205" t="s">
        <v>86</v>
      </c>
      <c r="O11" s="194"/>
      <c r="P11" s="194"/>
    </row>
    <row r="12" spans="2:21" ht="12.75" customHeight="1" x14ac:dyDescent="0.2">
      <c r="B12" s="203" t="e">
        <f>IF(Tabla1[[#This Row],[Código_Actividad]]="","",CONCATENATE(Tabla1[[#This Row],[POA]],".",Tabla1[[#This Row],[SRS]],".",Tabla1[[#This Row],[AREA]],".",Tabla1[[#This Row],[TIPO]]))</f>
        <v>#REF!</v>
      </c>
      <c r="C12" s="203" t="e">
        <f>IF(Tabla1[[#This Row],[Código_Actividad]]="","",'[7]Formulario PPGR1'!#REF!)</f>
        <v>#REF!</v>
      </c>
      <c r="D12" s="203" t="e">
        <f>IF(Tabla1[[#This Row],[Código_Actividad]]="","",'[7]Formulario PPGR1'!#REF!)</f>
        <v>#REF!</v>
      </c>
      <c r="E12" s="203" t="e">
        <f>IF(Tabla1[[#This Row],[Código_Actividad]]="","",'[7]Formulario PPGR1'!#REF!)</f>
        <v>#REF!</v>
      </c>
      <c r="F12" s="203" t="e">
        <f>IF(Tabla1[[#This Row],[Código_Actividad]]="","",'[7]Formulario PPGR1'!#REF!)</f>
        <v>#REF!</v>
      </c>
      <c r="G12" s="204" t="s">
        <v>894</v>
      </c>
      <c r="H12" s="205" t="s">
        <v>829</v>
      </c>
      <c r="I12" s="205" t="s">
        <v>124</v>
      </c>
      <c r="J12" s="204">
        <v>1</v>
      </c>
      <c r="K12" s="206">
        <v>82.5</v>
      </c>
      <c r="L12" s="207">
        <f>+Tabla1[[#This Row],[Precio Unitario]]*Tabla1[[#This Row],[Cantidad de Insumos]]</f>
        <v>82.5</v>
      </c>
      <c r="M12" s="323" t="s">
        <v>1054</v>
      </c>
      <c r="N12" s="205" t="s">
        <v>86</v>
      </c>
      <c r="O12" s="194"/>
      <c r="P12" s="194"/>
    </row>
    <row r="13" spans="2:21" ht="12.75" customHeight="1" x14ac:dyDescent="0.2">
      <c r="B13" s="203" t="e">
        <f>IF(Tabla1[[#This Row],[Código_Actividad]]="","",CONCATENATE(Tabla1[[#This Row],[POA]],".",Tabla1[[#This Row],[SRS]],".",Tabla1[[#This Row],[AREA]],".",Tabla1[[#This Row],[TIPO]]))</f>
        <v>#REF!</v>
      </c>
      <c r="C13" s="203" t="e">
        <f>IF(Tabla1[[#This Row],[Código_Actividad]]="","",'[7]Formulario PPGR1'!#REF!)</f>
        <v>#REF!</v>
      </c>
      <c r="D13" s="203" t="e">
        <f>IF(Tabla1[[#This Row],[Código_Actividad]]="","",'[7]Formulario PPGR1'!#REF!)</f>
        <v>#REF!</v>
      </c>
      <c r="E13" s="203" t="e">
        <f>IF(Tabla1[[#This Row],[Código_Actividad]]="","",'[7]Formulario PPGR1'!#REF!)</f>
        <v>#REF!</v>
      </c>
      <c r="F13" s="203" t="e">
        <f>IF(Tabla1[[#This Row],[Código_Actividad]]="","",'[7]Formulario PPGR1'!#REF!)</f>
        <v>#REF!</v>
      </c>
      <c r="G13" s="204" t="s">
        <v>894</v>
      </c>
      <c r="H13" s="205" t="s">
        <v>54</v>
      </c>
      <c r="I13" s="205" t="s">
        <v>837</v>
      </c>
      <c r="J13" s="204">
        <v>7</v>
      </c>
      <c r="K13" s="206">
        <v>240</v>
      </c>
      <c r="L13" s="207">
        <f>+Tabla1[[#This Row],[Precio Unitario]]*Tabla1[[#This Row],[Cantidad de Insumos]]</f>
        <v>1680</v>
      </c>
      <c r="M13" s="323" t="s">
        <v>1116</v>
      </c>
      <c r="N13" s="205" t="s">
        <v>86</v>
      </c>
      <c r="O13" s="194"/>
      <c r="P13" s="194"/>
    </row>
    <row r="14" spans="2:21" ht="12.75" customHeight="1" x14ac:dyDescent="0.2">
      <c r="B14" s="209" t="e">
        <f>IF(Tabla1[[#This Row],[Código_Actividad]]="","",CONCATENATE(Tabla1[[#This Row],[POA]],".",Tabla1[[#This Row],[SRS]],".",Tabla1[[#This Row],[AREA]],".",Tabla1[[#This Row],[TIPO]]))</f>
        <v>#REF!</v>
      </c>
      <c r="C14" s="209" t="e">
        <f>IF(Tabla1[[#This Row],[Código_Actividad]]="","",'[7]Formulario PPGR1'!#REF!)</f>
        <v>#REF!</v>
      </c>
      <c r="D14" s="209" t="e">
        <f>IF(Tabla1[[#This Row],[Código_Actividad]]="","",'[7]Formulario PPGR1'!#REF!)</f>
        <v>#REF!</v>
      </c>
      <c r="E14" s="209" t="e">
        <f>IF(Tabla1[[#This Row],[Código_Actividad]]="","",'[7]Formulario PPGR1'!#REF!)</f>
        <v>#REF!</v>
      </c>
      <c r="F14" s="209" t="e">
        <f>IF(Tabla1[[#This Row],[Código_Actividad]]="","",'[7]Formulario PPGR1'!#REF!)</f>
        <v>#REF!</v>
      </c>
      <c r="G14" s="204" t="s">
        <v>894</v>
      </c>
      <c r="H14" s="205" t="s">
        <v>830</v>
      </c>
      <c r="I14" s="205" t="s">
        <v>717</v>
      </c>
      <c r="J14" s="204">
        <v>2</v>
      </c>
      <c r="K14" s="206">
        <v>50</v>
      </c>
      <c r="L14" s="207">
        <f>+Tabla1[[#This Row],[Precio Unitario]]*Tabla1[[#This Row],[Cantidad de Insumos]]</f>
        <v>100</v>
      </c>
      <c r="M14" s="323" t="s">
        <v>1054</v>
      </c>
      <c r="N14" s="205" t="s">
        <v>86</v>
      </c>
      <c r="O14" s="194"/>
      <c r="P14" s="194"/>
    </row>
    <row r="15" spans="2:21" ht="12.75" customHeight="1" x14ac:dyDescent="0.2">
      <c r="B15" s="209" t="e">
        <f>IF(Tabla1[[#This Row],[Código_Actividad]]="","",CONCATENATE(Tabla1[[#This Row],[POA]],".",Tabla1[[#This Row],[SRS]],".",Tabla1[[#This Row],[AREA]],".",Tabla1[[#This Row],[TIPO]]))</f>
        <v>#REF!</v>
      </c>
      <c r="C15" s="209" t="e">
        <f>IF(Tabla1[[#This Row],[Código_Actividad]]="","",'[7]Formulario PPGR1'!#REF!)</f>
        <v>#REF!</v>
      </c>
      <c r="D15" s="209" t="e">
        <f>IF(Tabla1[[#This Row],[Código_Actividad]]="","",'[7]Formulario PPGR1'!#REF!)</f>
        <v>#REF!</v>
      </c>
      <c r="E15" s="209" t="e">
        <f>IF(Tabla1[[#This Row],[Código_Actividad]]="","",'[7]Formulario PPGR1'!#REF!)</f>
        <v>#REF!</v>
      </c>
      <c r="F15" s="209" t="e">
        <f>IF(Tabla1[[#This Row],[Código_Actividad]]="","",'[7]Formulario PPGR1'!#REF!)</f>
        <v>#REF!</v>
      </c>
      <c r="G15" s="204" t="s">
        <v>894</v>
      </c>
      <c r="H15" s="205" t="s">
        <v>636</v>
      </c>
      <c r="I15" s="205" t="s">
        <v>717</v>
      </c>
      <c r="J15" s="204">
        <v>2</v>
      </c>
      <c r="K15" s="206">
        <v>5</v>
      </c>
      <c r="L15" s="207">
        <f>+Tabla1[[#This Row],[Precio Unitario]]*Tabla1[[#This Row],[Cantidad de Insumos]]</f>
        <v>10</v>
      </c>
      <c r="M15" s="323" t="s">
        <v>1054</v>
      </c>
      <c r="N15" s="205" t="s">
        <v>86</v>
      </c>
      <c r="O15" s="194"/>
      <c r="P15" s="194"/>
    </row>
    <row r="16" spans="2:21" ht="12.75" customHeight="1" x14ac:dyDescent="0.2">
      <c r="B16" s="209" t="e">
        <f>IF(Tabla1[[#This Row],[Código_Actividad]]="","",CONCATENATE(Tabla1[[#This Row],[POA]],".",Tabla1[[#This Row],[SRS]],".",Tabla1[[#This Row],[AREA]],".",Tabla1[[#This Row],[TIPO]]))</f>
        <v>#REF!</v>
      </c>
      <c r="C16" s="209" t="e">
        <f>IF(Tabla1[[#This Row],[Código_Actividad]]="","",'[7]Formulario PPGR1'!#REF!)</f>
        <v>#REF!</v>
      </c>
      <c r="D16" s="209" t="e">
        <f>IF(Tabla1[[#This Row],[Código_Actividad]]="","",'[7]Formulario PPGR1'!#REF!)</f>
        <v>#REF!</v>
      </c>
      <c r="E16" s="209" t="e">
        <f>IF(Tabla1[[#This Row],[Código_Actividad]]="","",'[7]Formulario PPGR1'!#REF!)</f>
        <v>#REF!</v>
      </c>
      <c r="F16" s="209" t="e">
        <f>IF(Tabla1[[#This Row],[Código_Actividad]]="","",'[7]Formulario PPGR1'!#REF!)</f>
        <v>#REF!</v>
      </c>
      <c r="G16" s="204" t="s">
        <v>894</v>
      </c>
      <c r="H16" s="205" t="s">
        <v>831</v>
      </c>
      <c r="I16" s="205" t="s">
        <v>717</v>
      </c>
      <c r="J16" s="204">
        <v>2</v>
      </c>
      <c r="K16" s="206">
        <v>10</v>
      </c>
      <c r="L16" s="207">
        <f>+Tabla1[[#This Row],[Precio Unitario]]*Tabla1[[#This Row],[Cantidad de Insumos]]</f>
        <v>20</v>
      </c>
      <c r="M16" s="323" t="s">
        <v>1054</v>
      </c>
      <c r="N16" s="205" t="s">
        <v>86</v>
      </c>
      <c r="O16" s="194"/>
      <c r="P16" s="194"/>
    </row>
    <row r="17" spans="2:16" ht="12.75" customHeight="1" x14ac:dyDescent="0.2">
      <c r="B17" s="209" t="e">
        <f>IF(Tabla1[[#This Row],[Código_Actividad]]="","",CONCATENATE(Tabla1[[#This Row],[POA]],".",Tabla1[[#This Row],[SRS]],".",Tabla1[[#This Row],[AREA]],".",Tabla1[[#This Row],[TIPO]]))</f>
        <v>#REF!</v>
      </c>
      <c r="C17" s="209" t="e">
        <f>IF(Tabla1[[#This Row],[Código_Actividad]]="","",'[7]Formulario PPGR1'!#REF!)</f>
        <v>#REF!</v>
      </c>
      <c r="D17" s="209" t="e">
        <f>IF(Tabla1[[#This Row],[Código_Actividad]]="","",'[7]Formulario PPGR1'!#REF!)</f>
        <v>#REF!</v>
      </c>
      <c r="E17" s="209" t="e">
        <f>IF(Tabla1[[#This Row],[Código_Actividad]]="","",'[7]Formulario PPGR1'!#REF!)</f>
        <v>#REF!</v>
      </c>
      <c r="F17" s="209" t="e">
        <f>IF(Tabla1[[#This Row],[Código_Actividad]]="","",'[7]Formulario PPGR1'!#REF!)</f>
        <v>#REF!</v>
      </c>
      <c r="G17" s="204" t="s">
        <v>894</v>
      </c>
      <c r="H17" s="205" t="s">
        <v>832</v>
      </c>
      <c r="I17" s="205" t="s">
        <v>124</v>
      </c>
      <c r="J17" s="204">
        <v>1</v>
      </c>
      <c r="K17" s="206">
        <v>45</v>
      </c>
      <c r="L17" s="207">
        <f>+Tabla1[[#This Row],[Precio Unitario]]*Tabla1[[#This Row],[Cantidad de Insumos]]</f>
        <v>45</v>
      </c>
      <c r="M17" s="323" t="s">
        <v>1054</v>
      </c>
      <c r="N17" s="205" t="s">
        <v>86</v>
      </c>
      <c r="O17" s="194"/>
      <c r="P17" s="194"/>
    </row>
    <row r="18" spans="2:16" ht="12.75" customHeight="1" x14ac:dyDescent="0.2">
      <c r="B18" s="209" t="e">
        <f>IF(Tabla1[[#This Row],[Código_Actividad]]="","",CONCATENATE(Tabla1[[#This Row],[POA]],".",Tabla1[[#This Row],[SRS]],".",Tabla1[[#This Row],[AREA]],".",Tabla1[[#This Row],[TIPO]]))</f>
        <v>#REF!</v>
      </c>
      <c r="C18" s="209" t="e">
        <f>IF(Tabla1[[#This Row],[Código_Actividad]]="","",'[7]Formulario PPGR1'!#REF!)</f>
        <v>#REF!</v>
      </c>
      <c r="D18" s="209" t="e">
        <f>IF(Tabla1[[#This Row],[Código_Actividad]]="","",'[7]Formulario PPGR1'!#REF!)</f>
        <v>#REF!</v>
      </c>
      <c r="E18" s="209" t="e">
        <f>IF(Tabla1[[#This Row],[Código_Actividad]]="","",'[7]Formulario PPGR1'!#REF!)</f>
        <v>#REF!</v>
      </c>
      <c r="F18" s="209" t="e">
        <f>IF(Tabla1[[#This Row],[Código_Actividad]]="","",'[7]Formulario PPGR1'!#REF!)</f>
        <v>#REF!</v>
      </c>
      <c r="G18" s="204" t="s">
        <v>894</v>
      </c>
      <c r="H18" s="205" t="s">
        <v>834</v>
      </c>
      <c r="I18" s="205" t="s">
        <v>717</v>
      </c>
      <c r="J18" s="204">
        <v>1</v>
      </c>
      <c r="K18" s="206">
        <v>85</v>
      </c>
      <c r="L18" s="207">
        <f>+Tabla1[[#This Row],[Precio Unitario]]*Tabla1[[#This Row],[Cantidad de Insumos]]</f>
        <v>85</v>
      </c>
      <c r="M18" s="323" t="s">
        <v>1054</v>
      </c>
      <c r="N18" s="205" t="s">
        <v>86</v>
      </c>
      <c r="O18" s="194"/>
      <c r="P18" s="194"/>
    </row>
    <row r="19" spans="2:16" ht="12.75" customHeight="1" x14ac:dyDescent="0.2">
      <c r="B19" s="209" t="e">
        <f>IF(Tabla1[[#This Row],[Código_Actividad]]="","",CONCATENATE(Tabla1[[#This Row],[POA]],".",Tabla1[[#This Row],[SRS]],".",Tabla1[[#This Row],[AREA]],".",Tabla1[[#This Row],[TIPO]]))</f>
        <v>#REF!</v>
      </c>
      <c r="C19" s="209" t="e">
        <f>IF(Tabla1[[#This Row],[Código_Actividad]]="","",'[7]Formulario PPGR1'!#REF!)</f>
        <v>#REF!</v>
      </c>
      <c r="D19" s="209" t="e">
        <f>IF(Tabla1[[#This Row],[Código_Actividad]]="","",'[7]Formulario PPGR1'!#REF!)</f>
        <v>#REF!</v>
      </c>
      <c r="E19" s="209" t="e">
        <f>IF(Tabla1[[#This Row],[Código_Actividad]]="","",'[7]Formulario PPGR1'!#REF!)</f>
        <v>#REF!</v>
      </c>
      <c r="F19" s="209" t="e">
        <f>IF(Tabla1[[#This Row],[Código_Actividad]]="","",'[7]Formulario PPGR1'!#REF!)</f>
        <v>#REF!</v>
      </c>
      <c r="G19" s="204" t="s">
        <v>895</v>
      </c>
      <c r="H19" s="205" t="s">
        <v>826</v>
      </c>
      <c r="I19" s="205" t="s">
        <v>838</v>
      </c>
      <c r="J19" s="204">
        <v>1</v>
      </c>
      <c r="K19" s="206">
        <v>247.5</v>
      </c>
      <c r="L19" s="207">
        <f>+Tabla1[[#This Row],[Precio Unitario]]*Tabla1[[#This Row],[Cantidad de Insumos]]</f>
        <v>247.5</v>
      </c>
      <c r="M19" s="323" t="s">
        <v>445</v>
      </c>
      <c r="N19" s="205" t="s">
        <v>86</v>
      </c>
      <c r="O19" s="194"/>
      <c r="P19" s="194"/>
    </row>
    <row r="20" spans="2:16" ht="12.75" customHeight="1" x14ac:dyDescent="0.2">
      <c r="B20" s="209" t="e">
        <f>IF(Tabla1[[#This Row],[Código_Actividad]]="","",CONCATENATE(Tabla1[[#This Row],[POA]],".",Tabla1[[#This Row],[SRS]],".",Tabla1[[#This Row],[AREA]],".",Tabla1[[#This Row],[TIPO]]))</f>
        <v>#REF!</v>
      </c>
      <c r="C20" s="209" t="e">
        <f>IF(Tabla1[[#This Row],[Código_Actividad]]="","",'[7]Formulario PPGR1'!#REF!)</f>
        <v>#REF!</v>
      </c>
      <c r="D20" s="209" t="e">
        <f>IF(Tabla1[[#This Row],[Código_Actividad]]="","",'[7]Formulario PPGR1'!#REF!)</f>
        <v>#REF!</v>
      </c>
      <c r="E20" s="209" t="e">
        <f>IF(Tabla1[[#This Row],[Código_Actividad]]="","",'[7]Formulario PPGR1'!#REF!)</f>
        <v>#REF!</v>
      </c>
      <c r="F20" s="209" t="e">
        <f>IF(Tabla1[[#This Row],[Código_Actividad]]="","",'[7]Formulario PPGR1'!#REF!)</f>
        <v>#REF!</v>
      </c>
      <c r="G20" s="204" t="s">
        <v>895</v>
      </c>
      <c r="H20" s="205" t="s">
        <v>823</v>
      </c>
      <c r="I20" s="205" t="s">
        <v>717</v>
      </c>
      <c r="J20" s="204">
        <v>5</v>
      </c>
      <c r="K20" s="206">
        <v>150</v>
      </c>
      <c r="L20" s="207">
        <f>+Tabla1[[#This Row],[Precio Unitario]]*Tabla1[[#This Row],[Cantidad de Insumos]]</f>
        <v>750</v>
      </c>
      <c r="M20" s="323" t="s">
        <v>102</v>
      </c>
      <c r="N20" s="205" t="s">
        <v>86</v>
      </c>
      <c r="O20" s="194"/>
      <c r="P20" s="194"/>
    </row>
    <row r="21" spans="2:16" ht="12.75" customHeight="1" x14ac:dyDescent="0.2">
      <c r="B21" s="209" t="e">
        <f>IF(Tabla1[[#This Row],[Código_Actividad]]="","",CONCATENATE(Tabla1[[#This Row],[POA]],".",Tabla1[[#This Row],[SRS]],".",Tabla1[[#This Row],[AREA]],".",Tabla1[[#This Row],[TIPO]]))</f>
        <v>#REF!</v>
      </c>
      <c r="C21" s="209" t="e">
        <f>IF(Tabla1[[#This Row],[Código_Actividad]]="","",'[7]Formulario PPGR1'!#REF!)</f>
        <v>#REF!</v>
      </c>
      <c r="D21" s="209" t="e">
        <f>IF(Tabla1[[#This Row],[Código_Actividad]]="","",'[7]Formulario PPGR1'!#REF!)</f>
        <v>#REF!</v>
      </c>
      <c r="E21" s="209" t="e">
        <f>IF(Tabla1[[#This Row],[Código_Actividad]]="","",'[7]Formulario PPGR1'!#REF!)</f>
        <v>#REF!</v>
      </c>
      <c r="F21" s="209" t="e">
        <f>IF(Tabla1[[#This Row],[Código_Actividad]]="","",'[7]Formulario PPGR1'!#REF!)</f>
        <v>#REF!</v>
      </c>
      <c r="G21" s="204" t="s">
        <v>895</v>
      </c>
      <c r="H21" s="205" t="s">
        <v>828</v>
      </c>
      <c r="I21" s="205" t="s">
        <v>124</v>
      </c>
      <c r="J21" s="204">
        <v>1</v>
      </c>
      <c r="K21" s="206">
        <v>151.80000000000001</v>
      </c>
      <c r="L21" s="207">
        <f>+Tabla1[[#This Row],[Precio Unitario]]*Tabla1[[#This Row],[Cantidad de Insumos]]</f>
        <v>151.80000000000001</v>
      </c>
      <c r="M21" s="323" t="s">
        <v>1054</v>
      </c>
      <c r="N21" s="205" t="s">
        <v>86</v>
      </c>
      <c r="O21" s="194"/>
      <c r="P21" s="194"/>
    </row>
    <row r="22" spans="2:16" ht="12.75" customHeight="1" x14ac:dyDescent="0.2">
      <c r="B22" s="209" t="e">
        <f>IF(Tabla1[[#This Row],[Código_Actividad]]="","",CONCATENATE(Tabla1[[#This Row],[POA]],".",Tabla1[[#This Row],[SRS]],".",Tabla1[[#This Row],[AREA]],".",Tabla1[[#This Row],[TIPO]]))</f>
        <v>#REF!</v>
      </c>
      <c r="C22" s="209" t="e">
        <f>IF(Tabla1[[#This Row],[Código_Actividad]]="","",'[7]Formulario PPGR1'!#REF!)</f>
        <v>#REF!</v>
      </c>
      <c r="D22" s="209" t="e">
        <f>IF(Tabla1[[#This Row],[Código_Actividad]]="","",'[7]Formulario PPGR1'!#REF!)</f>
        <v>#REF!</v>
      </c>
      <c r="E22" s="209" t="e">
        <f>IF(Tabla1[[#This Row],[Código_Actividad]]="","",'[7]Formulario PPGR1'!#REF!)</f>
        <v>#REF!</v>
      </c>
      <c r="F22" s="209" t="e">
        <f>IF(Tabla1[[#This Row],[Código_Actividad]]="","",'[7]Formulario PPGR1'!#REF!)</f>
        <v>#REF!</v>
      </c>
      <c r="G22" s="204" t="s">
        <v>895</v>
      </c>
      <c r="H22" s="205" t="s">
        <v>829</v>
      </c>
      <c r="I22" s="205" t="s">
        <v>124</v>
      </c>
      <c r="J22" s="204">
        <v>1</v>
      </c>
      <c r="K22" s="206">
        <v>82.5</v>
      </c>
      <c r="L22" s="207">
        <f>+Tabla1[[#This Row],[Precio Unitario]]*Tabla1[[#This Row],[Cantidad de Insumos]]</f>
        <v>82.5</v>
      </c>
      <c r="M22" s="323" t="s">
        <v>1054</v>
      </c>
      <c r="N22" s="205" t="s">
        <v>86</v>
      </c>
      <c r="O22" s="194"/>
      <c r="P22" s="194"/>
    </row>
    <row r="23" spans="2:16" ht="12.75" customHeight="1" x14ac:dyDescent="0.2">
      <c r="B23" s="209" t="e">
        <f>IF(Tabla1[[#This Row],[Código_Actividad]]="","",CONCATENATE(Tabla1[[#This Row],[POA]],".",Tabla1[[#This Row],[SRS]],".",Tabla1[[#This Row],[AREA]],".",Tabla1[[#This Row],[TIPO]]))</f>
        <v>#REF!</v>
      </c>
      <c r="C23" s="209" t="e">
        <f>IF(Tabla1[[#This Row],[Código_Actividad]]="","",'[7]Formulario PPGR1'!#REF!)</f>
        <v>#REF!</v>
      </c>
      <c r="D23" s="209" t="e">
        <f>IF(Tabla1[[#This Row],[Código_Actividad]]="","",'[7]Formulario PPGR1'!#REF!)</f>
        <v>#REF!</v>
      </c>
      <c r="E23" s="209" t="e">
        <f>IF(Tabla1[[#This Row],[Código_Actividad]]="","",'[7]Formulario PPGR1'!#REF!)</f>
        <v>#REF!</v>
      </c>
      <c r="F23" s="209" t="e">
        <f>IF(Tabla1[[#This Row],[Código_Actividad]]="","",'[7]Formulario PPGR1'!#REF!)</f>
        <v>#REF!</v>
      </c>
      <c r="G23" s="204" t="s">
        <v>896</v>
      </c>
      <c r="H23" s="205" t="s">
        <v>825</v>
      </c>
      <c r="I23" s="205" t="s">
        <v>837</v>
      </c>
      <c r="J23" s="204">
        <v>1</v>
      </c>
      <c r="K23" s="206">
        <v>450</v>
      </c>
      <c r="L23" s="207">
        <f>+Tabla1[[#This Row],[Precio Unitario]]*Tabla1[[#This Row],[Cantidad de Insumos]]</f>
        <v>450</v>
      </c>
      <c r="M23" s="323" t="s">
        <v>102</v>
      </c>
      <c r="N23" s="205" t="s">
        <v>86</v>
      </c>
      <c r="O23" s="194"/>
      <c r="P23" s="194"/>
    </row>
    <row r="24" spans="2:16" ht="12.75" customHeight="1" x14ac:dyDescent="0.2">
      <c r="B24" s="294" t="e">
        <f>IF(Tabla1[[#This Row],[Código_Actividad]]="","",CONCATENATE(Tabla1[[#This Row],[POA]],".",Tabla1[[#This Row],[SRS]],".",Tabla1[[#This Row],[AREA]],".",Tabla1[[#This Row],[TIPO]]))</f>
        <v>#REF!</v>
      </c>
      <c r="C24" s="294" t="e">
        <f>IF(Tabla1[[#This Row],[Código_Actividad]]="","",'[7]Formulario PPGR1'!#REF!)</f>
        <v>#REF!</v>
      </c>
      <c r="D24" s="294" t="e">
        <f>IF(Tabla1[[#This Row],[Código_Actividad]]="","",'[7]Formulario PPGR1'!#REF!)</f>
        <v>#REF!</v>
      </c>
      <c r="E24" s="294" t="e">
        <f>IF(Tabla1[[#This Row],[Código_Actividad]]="","",'[7]Formulario PPGR1'!#REF!)</f>
        <v>#REF!</v>
      </c>
      <c r="F24" s="294" t="e">
        <f>IF(Tabla1[[#This Row],[Código_Actividad]]="","",'[7]Formulario PPGR1'!#REF!)</f>
        <v>#REF!</v>
      </c>
      <c r="G24" s="204" t="s">
        <v>896</v>
      </c>
      <c r="H24" s="296" t="s">
        <v>836</v>
      </c>
      <c r="I24" s="297" t="s">
        <v>839</v>
      </c>
      <c r="J24" s="295">
        <v>1</v>
      </c>
      <c r="K24" s="298">
        <v>50</v>
      </c>
      <c r="L24" s="298">
        <f>+Tabla1[[#This Row],[Precio Unitario]]*Tabla1[[#This Row],[Cantidad de Insumos]]</f>
        <v>50</v>
      </c>
      <c r="M24" s="323" t="s">
        <v>125</v>
      </c>
      <c r="N24" s="205" t="s">
        <v>86</v>
      </c>
      <c r="O24" s="194"/>
      <c r="P24" s="194"/>
    </row>
    <row r="25" spans="2:16" ht="12.75" customHeight="1" x14ac:dyDescent="0.2">
      <c r="B25" s="209" t="e">
        <f>IF(Tabla1[[#This Row],[Código_Actividad]]="","",CONCATENATE(Tabla1[[#This Row],[POA]],".",Tabla1[[#This Row],[SRS]],".",Tabla1[[#This Row],[AREA]],".",Tabla1[[#This Row],[TIPO]]))</f>
        <v>#REF!</v>
      </c>
      <c r="C25" s="209" t="e">
        <f>IF(Tabla1[[#This Row],[Código_Actividad]]="","",'[7]Formulario PPGR1'!#REF!)</f>
        <v>#REF!</v>
      </c>
      <c r="D25" s="209" t="e">
        <f>IF(Tabla1[[#This Row],[Código_Actividad]]="","",'[7]Formulario PPGR1'!#REF!)</f>
        <v>#REF!</v>
      </c>
      <c r="E25" s="209" t="e">
        <f>IF(Tabla1[[#This Row],[Código_Actividad]]="","",'[7]Formulario PPGR1'!#REF!)</f>
        <v>#REF!</v>
      </c>
      <c r="F25" s="209" t="e">
        <f>IF(Tabla1[[#This Row],[Código_Actividad]]="","",'[7]Formulario PPGR1'!#REF!)</f>
        <v>#REF!</v>
      </c>
      <c r="G25" s="204" t="s">
        <v>897</v>
      </c>
      <c r="H25" s="205" t="s">
        <v>835</v>
      </c>
      <c r="I25" s="205" t="s">
        <v>717</v>
      </c>
      <c r="J25" s="204">
        <v>1</v>
      </c>
      <c r="K25" s="206">
        <v>75</v>
      </c>
      <c r="L25" s="207">
        <f>+Tabla1[[#This Row],[Precio Unitario]]*Tabla1[[#This Row],[Cantidad de Insumos]]</f>
        <v>75</v>
      </c>
      <c r="M25" s="323" t="s">
        <v>425</v>
      </c>
      <c r="N25" s="205" t="s">
        <v>86</v>
      </c>
      <c r="O25" s="194"/>
      <c r="P25" s="194"/>
    </row>
    <row r="26" spans="2:16" ht="12.75" customHeight="1" x14ac:dyDescent="0.2">
      <c r="B26" s="209" t="e">
        <f>IF(Tabla1[[#This Row],[Código_Actividad]]="","",CONCATENATE(Tabla1[[#This Row],[POA]],".",Tabla1[[#This Row],[SRS]],".",Tabla1[[#This Row],[AREA]],".",Tabla1[[#This Row],[TIPO]]))</f>
        <v>#REF!</v>
      </c>
      <c r="C26" s="209" t="e">
        <f>IF(Tabla1[[#This Row],[Código_Actividad]]="","",'[7]Formulario PPGR1'!#REF!)</f>
        <v>#REF!</v>
      </c>
      <c r="D26" s="209" t="e">
        <f>IF(Tabla1[[#This Row],[Código_Actividad]]="","",'[7]Formulario PPGR1'!#REF!)</f>
        <v>#REF!</v>
      </c>
      <c r="E26" s="209" t="e">
        <f>IF(Tabla1[[#This Row],[Código_Actividad]]="","",'[7]Formulario PPGR1'!#REF!)</f>
        <v>#REF!</v>
      </c>
      <c r="F26" s="209" t="e">
        <f>IF(Tabla1[[#This Row],[Código_Actividad]]="","",'[7]Formulario PPGR1'!#REF!)</f>
        <v>#REF!</v>
      </c>
      <c r="G26" s="204" t="s">
        <v>897</v>
      </c>
      <c r="H26" s="205" t="s">
        <v>826</v>
      </c>
      <c r="I26" s="205" t="s">
        <v>124</v>
      </c>
      <c r="J26" s="204">
        <v>1</v>
      </c>
      <c r="K26" s="206">
        <v>247.5</v>
      </c>
      <c r="L26" s="207">
        <f>+Tabla1[[#This Row],[Precio Unitario]]*Tabla1[[#This Row],[Cantidad de Insumos]]</f>
        <v>247.5</v>
      </c>
      <c r="M26" s="323" t="s">
        <v>445</v>
      </c>
      <c r="N26" s="205" t="s">
        <v>86</v>
      </c>
      <c r="O26" s="194"/>
      <c r="P26" s="194"/>
    </row>
    <row r="27" spans="2:16" ht="12.75" customHeight="1" x14ac:dyDescent="0.2">
      <c r="B27" s="209" t="e">
        <f>IF(Tabla1[[#This Row],[Código_Actividad]]="","",CONCATENATE(Tabla1[[#This Row],[POA]],".",Tabla1[[#This Row],[SRS]],".",Tabla1[[#This Row],[AREA]],".",Tabla1[[#This Row],[TIPO]]))</f>
        <v>#REF!</v>
      </c>
      <c r="C27" s="209" t="e">
        <f>IF(Tabla1[[#This Row],[Código_Actividad]]="","",'[7]Formulario PPGR1'!#REF!)</f>
        <v>#REF!</v>
      </c>
      <c r="D27" s="209" t="e">
        <f>IF(Tabla1[[#This Row],[Código_Actividad]]="","",'[7]Formulario PPGR1'!#REF!)</f>
        <v>#REF!</v>
      </c>
      <c r="E27" s="209" t="e">
        <f>IF(Tabla1[[#This Row],[Código_Actividad]]="","",'[7]Formulario PPGR1'!#REF!)</f>
        <v>#REF!</v>
      </c>
      <c r="F27" s="209" t="e">
        <f>IF(Tabla1[[#This Row],[Código_Actividad]]="","",'[7]Formulario PPGR1'!#REF!)</f>
        <v>#REF!</v>
      </c>
      <c r="G27" s="204" t="s">
        <v>897</v>
      </c>
      <c r="H27" s="205" t="s">
        <v>828</v>
      </c>
      <c r="I27" s="205" t="s">
        <v>124</v>
      </c>
      <c r="J27" s="204">
        <v>1</v>
      </c>
      <c r="K27" s="206">
        <v>151.80000000000001</v>
      </c>
      <c r="L27" s="207">
        <f>+Tabla1[[#This Row],[Precio Unitario]]*Tabla1[[#This Row],[Cantidad de Insumos]]</f>
        <v>151.80000000000001</v>
      </c>
      <c r="M27" s="323" t="s">
        <v>1054</v>
      </c>
      <c r="N27" s="205" t="s">
        <v>86</v>
      </c>
      <c r="O27" s="194"/>
      <c r="P27" s="194"/>
    </row>
    <row r="28" spans="2:16" ht="12.75" customHeight="1" x14ac:dyDescent="0.2">
      <c r="B28" s="209" t="e">
        <f>IF(Tabla1[[#This Row],[Código_Actividad]]="","",CONCATENATE(Tabla1[[#This Row],[POA]],".",Tabla1[[#This Row],[SRS]],".",Tabla1[[#This Row],[AREA]],".",Tabla1[[#This Row],[TIPO]]))</f>
        <v>#REF!</v>
      </c>
      <c r="C28" s="209" t="e">
        <f>IF(Tabla1[[#This Row],[Código_Actividad]]="","",'[7]Formulario PPGR1'!#REF!)</f>
        <v>#REF!</v>
      </c>
      <c r="D28" s="209" t="e">
        <f>IF(Tabla1[[#This Row],[Código_Actividad]]="","",'[7]Formulario PPGR1'!#REF!)</f>
        <v>#REF!</v>
      </c>
      <c r="E28" s="209" t="e">
        <f>IF(Tabla1[[#This Row],[Código_Actividad]]="","",'[7]Formulario PPGR1'!#REF!)</f>
        <v>#REF!</v>
      </c>
      <c r="F28" s="209" t="e">
        <f>IF(Tabla1[[#This Row],[Código_Actividad]]="","",'[7]Formulario PPGR1'!#REF!)</f>
        <v>#REF!</v>
      </c>
      <c r="G28" s="204" t="s">
        <v>897</v>
      </c>
      <c r="H28" s="205" t="s">
        <v>827</v>
      </c>
      <c r="I28" s="205" t="s">
        <v>124</v>
      </c>
      <c r="J28" s="204">
        <v>1</v>
      </c>
      <c r="K28" s="206">
        <v>319</v>
      </c>
      <c r="L28" s="207">
        <f>+Tabla1[[#This Row],[Precio Unitario]]*Tabla1[[#This Row],[Cantidad de Insumos]]</f>
        <v>319</v>
      </c>
      <c r="M28" s="323" t="s">
        <v>425</v>
      </c>
      <c r="N28" s="205" t="s">
        <v>86</v>
      </c>
      <c r="O28" s="194"/>
      <c r="P28" s="194"/>
    </row>
    <row r="29" spans="2:16" ht="12.75" customHeight="1" x14ac:dyDescent="0.2">
      <c r="B29" s="209" t="e">
        <f>IF(Tabla1[[#This Row],[Código_Actividad]]="","",CONCATENATE(Tabla1[[#This Row],[POA]],".",Tabla1[[#This Row],[SRS]],".",Tabla1[[#This Row],[AREA]],".",Tabla1[[#This Row],[TIPO]]))</f>
        <v>#REF!</v>
      </c>
      <c r="C29" s="209" t="e">
        <f>IF(Tabla1[[#This Row],[Código_Actividad]]="","",'[7]Formulario PPGR1'!#REF!)</f>
        <v>#REF!</v>
      </c>
      <c r="D29" s="209" t="e">
        <f>IF(Tabla1[[#This Row],[Código_Actividad]]="","",'[7]Formulario PPGR1'!#REF!)</f>
        <v>#REF!</v>
      </c>
      <c r="E29" s="209" t="e">
        <f>IF(Tabla1[[#This Row],[Código_Actividad]]="","",'[7]Formulario PPGR1'!#REF!)</f>
        <v>#REF!</v>
      </c>
      <c r="F29" s="209" t="e">
        <f>IF(Tabla1[[#This Row],[Código_Actividad]]="","",'[7]Formulario PPGR1'!#REF!)</f>
        <v>#REF!</v>
      </c>
      <c r="G29" s="204" t="s">
        <v>898</v>
      </c>
      <c r="H29" s="205" t="s">
        <v>962</v>
      </c>
      <c r="I29" s="205" t="s">
        <v>124</v>
      </c>
      <c r="J29" s="204">
        <v>1</v>
      </c>
      <c r="K29" s="206">
        <v>247.5</v>
      </c>
      <c r="L29" s="207">
        <f>+Tabla1[[#This Row],[Precio Unitario]]*Tabla1[[#This Row],[Cantidad de Insumos]]</f>
        <v>247.5</v>
      </c>
      <c r="M29" s="323" t="s">
        <v>445</v>
      </c>
      <c r="N29" s="205" t="s">
        <v>86</v>
      </c>
      <c r="O29" s="194"/>
      <c r="P29" s="194"/>
    </row>
    <row r="30" spans="2:16" ht="12.75" customHeight="1" x14ac:dyDescent="0.2">
      <c r="B30" s="209" t="e">
        <f>IF(Tabla1[[#This Row],[Código_Actividad]]="","",CONCATENATE(Tabla1[[#This Row],[POA]],".",Tabla1[[#This Row],[SRS]],".",Tabla1[[#This Row],[AREA]],".",Tabla1[[#This Row],[TIPO]]))</f>
        <v>#REF!</v>
      </c>
      <c r="C30" s="209" t="e">
        <f>IF(Tabla1[[#This Row],[Código_Actividad]]="","",'[7]Formulario PPGR1'!#REF!)</f>
        <v>#REF!</v>
      </c>
      <c r="D30" s="209" t="e">
        <f>IF(Tabla1[[#This Row],[Código_Actividad]]="","",'[7]Formulario PPGR1'!#REF!)</f>
        <v>#REF!</v>
      </c>
      <c r="E30" s="209" t="e">
        <f>IF(Tabla1[[#This Row],[Código_Actividad]]="","",'[7]Formulario PPGR1'!#REF!)</f>
        <v>#REF!</v>
      </c>
      <c r="F30" s="209" t="e">
        <f>IF(Tabla1[[#This Row],[Código_Actividad]]="","",'[7]Formulario PPGR1'!#REF!)</f>
        <v>#REF!</v>
      </c>
      <c r="G30" s="204" t="s">
        <v>960</v>
      </c>
      <c r="H30" s="205" t="s">
        <v>823</v>
      </c>
      <c r="I30" s="205" t="s">
        <v>717</v>
      </c>
      <c r="J30" s="204">
        <v>50</v>
      </c>
      <c r="K30" s="206">
        <v>150</v>
      </c>
      <c r="L30" s="207">
        <f>+Tabla1[[#This Row],[Precio Unitario]]*Tabla1[[#This Row],[Cantidad de Insumos]]</f>
        <v>7500</v>
      </c>
      <c r="M30" s="323" t="s">
        <v>102</v>
      </c>
      <c r="N30" s="205" t="s">
        <v>86</v>
      </c>
      <c r="O30" s="194"/>
      <c r="P30" s="194"/>
    </row>
    <row r="31" spans="2:16" ht="12.75" customHeight="1" x14ac:dyDescent="0.2">
      <c r="B31" s="209" t="e">
        <f>IF(Tabla1[[#This Row],[Código_Actividad]]="","",CONCATENATE(Tabla1[[#This Row],[POA]],".",Tabla1[[#This Row],[SRS]],".",Tabla1[[#This Row],[AREA]],".",Tabla1[[#This Row],[TIPO]]))</f>
        <v>#REF!</v>
      </c>
      <c r="C31" s="209" t="e">
        <f>IF(Tabla1[[#This Row],[Código_Actividad]]="","",'[7]Formulario PPGR1'!#REF!)</f>
        <v>#REF!</v>
      </c>
      <c r="D31" s="209" t="e">
        <f>IF(Tabla1[[#This Row],[Código_Actividad]]="","",'[7]Formulario PPGR1'!#REF!)</f>
        <v>#REF!</v>
      </c>
      <c r="E31" s="209" t="e">
        <f>IF(Tabla1[[#This Row],[Código_Actividad]]="","",'[7]Formulario PPGR1'!#REF!)</f>
        <v>#REF!</v>
      </c>
      <c r="F31" s="209" t="e">
        <f>IF(Tabla1[[#This Row],[Código_Actividad]]="","",'[7]Formulario PPGR1'!#REF!)</f>
        <v>#REF!</v>
      </c>
      <c r="G31" s="204" t="s">
        <v>960</v>
      </c>
      <c r="H31" s="205" t="s">
        <v>825</v>
      </c>
      <c r="I31" s="205" t="s">
        <v>837</v>
      </c>
      <c r="J31" s="204">
        <v>3</v>
      </c>
      <c r="K31" s="206">
        <v>450</v>
      </c>
      <c r="L31" s="207">
        <f>+Tabla1[[#This Row],[Precio Unitario]]*Tabla1[[#This Row],[Cantidad de Insumos]]</f>
        <v>1350</v>
      </c>
      <c r="M31" s="323" t="s">
        <v>102</v>
      </c>
      <c r="N31" s="205" t="s">
        <v>86</v>
      </c>
      <c r="O31" s="194"/>
      <c r="P31" s="194"/>
    </row>
    <row r="32" spans="2:16" ht="12.75" customHeight="1" x14ac:dyDescent="0.2">
      <c r="B32" s="209" t="e">
        <f>IF(Tabla1[[#This Row],[Código_Actividad]]="","",CONCATENATE(Tabla1[[#This Row],[POA]],".",Tabla1[[#This Row],[SRS]],".",Tabla1[[#This Row],[AREA]],".",Tabla1[[#This Row],[TIPO]]))</f>
        <v>#REF!</v>
      </c>
      <c r="C32" s="209" t="e">
        <f>IF(Tabla1[[#This Row],[Código_Actividad]]="","",'[7]Formulario PPGR1'!#REF!)</f>
        <v>#REF!</v>
      </c>
      <c r="D32" s="209" t="e">
        <f>IF(Tabla1[[#This Row],[Código_Actividad]]="","",'[7]Formulario PPGR1'!#REF!)</f>
        <v>#REF!</v>
      </c>
      <c r="E32" s="209" t="e">
        <f>IF(Tabla1[[#This Row],[Código_Actividad]]="","",'[7]Formulario PPGR1'!#REF!)</f>
        <v>#REF!</v>
      </c>
      <c r="F32" s="209" t="e">
        <f>IF(Tabla1[[#This Row],[Código_Actividad]]="","",'[7]Formulario PPGR1'!#REF!)</f>
        <v>#REF!</v>
      </c>
      <c r="G32" s="204" t="s">
        <v>960</v>
      </c>
      <c r="H32" s="205" t="s">
        <v>836</v>
      </c>
      <c r="I32" s="205" t="s">
        <v>839</v>
      </c>
      <c r="J32" s="204">
        <v>2</v>
      </c>
      <c r="K32" s="206">
        <v>50</v>
      </c>
      <c r="L32" s="207">
        <f>+Tabla1[[#This Row],[Precio Unitario]]*Tabla1[[#This Row],[Cantidad de Insumos]]</f>
        <v>100</v>
      </c>
      <c r="M32" s="323" t="s">
        <v>125</v>
      </c>
      <c r="N32" s="205" t="s">
        <v>86</v>
      </c>
      <c r="O32" s="194"/>
      <c r="P32" s="194"/>
    </row>
    <row r="33" spans="2:16" ht="12.75" customHeight="1" x14ac:dyDescent="0.2">
      <c r="B33" s="209" t="e">
        <f>IF(Tabla1[[#This Row],[Código_Actividad]]="","",CONCATENATE(Tabla1[[#This Row],[POA]],".",Tabla1[[#This Row],[SRS]],".",Tabla1[[#This Row],[AREA]],".",Tabla1[[#This Row],[TIPO]]))</f>
        <v>#REF!</v>
      </c>
      <c r="C33" s="209" t="e">
        <f>IF(Tabla1[[#This Row],[Código_Actividad]]="","",'[7]Formulario PPGR1'!#REF!)</f>
        <v>#REF!</v>
      </c>
      <c r="D33" s="209" t="e">
        <f>IF(Tabla1[[#This Row],[Código_Actividad]]="","",'[7]Formulario PPGR1'!#REF!)</f>
        <v>#REF!</v>
      </c>
      <c r="E33" s="209" t="e">
        <f>IF(Tabla1[[#This Row],[Código_Actividad]]="","",'[7]Formulario PPGR1'!#REF!)</f>
        <v>#REF!</v>
      </c>
      <c r="F33" s="209" t="e">
        <f>IF(Tabla1[[#This Row],[Código_Actividad]]="","",'[7]Formulario PPGR1'!#REF!)</f>
        <v>#REF!</v>
      </c>
      <c r="G33" s="204" t="s">
        <v>1045</v>
      </c>
      <c r="H33" s="205" t="s">
        <v>826</v>
      </c>
      <c r="I33" s="205" t="s">
        <v>838</v>
      </c>
      <c r="J33" s="204">
        <v>1</v>
      </c>
      <c r="K33" s="206">
        <v>247.5</v>
      </c>
      <c r="L33" s="207">
        <f>+Tabla1[[#This Row],[Precio Unitario]]*Tabla1[[#This Row],[Cantidad de Insumos]]</f>
        <v>247.5</v>
      </c>
      <c r="M33" s="323" t="s">
        <v>445</v>
      </c>
      <c r="N33" s="205" t="s">
        <v>86</v>
      </c>
      <c r="O33" s="194"/>
      <c r="P33" s="194"/>
    </row>
    <row r="34" spans="2:16" ht="12.75" customHeight="1" x14ac:dyDescent="0.2">
      <c r="B34" s="209" t="e">
        <f>IF(Tabla1[[#This Row],[Código_Actividad]]="","",CONCATENATE(Tabla1[[#This Row],[POA]],".",Tabla1[[#This Row],[SRS]],".",Tabla1[[#This Row],[AREA]],".",Tabla1[[#This Row],[TIPO]]))</f>
        <v>#REF!</v>
      </c>
      <c r="C34" s="209" t="e">
        <f>IF(Tabla1[[#This Row],[Código_Actividad]]="","",'[7]Formulario PPGR1'!#REF!)</f>
        <v>#REF!</v>
      </c>
      <c r="D34" s="209" t="e">
        <f>IF(Tabla1[[#This Row],[Código_Actividad]]="","",'[7]Formulario PPGR1'!#REF!)</f>
        <v>#REF!</v>
      </c>
      <c r="E34" s="209" t="e">
        <f>IF(Tabla1[[#This Row],[Código_Actividad]]="","",'[7]Formulario PPGR1'!#REF!)</f>
        <v>#REF!</v>
      </c>
      <c r="F34" s="209" t="e">
        <f>IF(Tabla1[[#This Row],[Código_Actividad]]="","",'[7]Formulario PPGR1'!#REF!)</f>
        <v>#REF!</v>
      </c>
      <c r="G34" s="204" t="s">
        <v>1045</v>
      </c>
      <c r="H34" s="205" t="s">
        <v>828</v>
      </c>
      <c r="I34" s="205" t="s">
        <v>124</v>
      </c>
      <c r="J34" s="204">
        <v>1</v>
      </c>
      <c r="K34" s="206">
        <v>151.80000000000001</v>
      </c>
      <c r="L34" s="207">
        <f>+Tabla1[[#This Row],[Precio Unitario]]*Tabla1[[#This Row],[Cantidad de Insumos]]</f>
        <v>151.80000000000001</v>
      </c>
      <c r="M34" s="323" t="s">
        <v>1054</v>
      </c>
      <c r="N34" s="205" t="s">
        <v>86</v>
      </c>
      <c r="O34" s="194"/>
      <c r="P34" s="194"/>
    </row>
    <row r="35" spans="2:16" ht="12.75" customHeight="1" x14ac:dyDescent="0.2">
      <c r="B35" s="209" t="e">
        <f>IF(Tabla1[[#This Row],[Código_Actividad]]="","",CONCATENATE(Tabla1[[#This Row],[POA]],".",Tabla1[[#This Row],[SRS]],".",Tabla1[[#This Row],[AREA]],".",Tabla1[[#This Row],[TIPO]]))</f>
        <v>#REF!</v>
      </c>
      <c r="C35" s="209" t="e">
        <f>IF(Tabla1[[#This Row],[Código_Actividad]]="","",'[7]Formulario PPGR1'!#REF!)</f>
        <v>#REF!</v>
      </c>
      <c r="D35" s="209" t="e">
        <f>IF(Tabla1[[#This Row],[Código_Actividad]]="","",'[7]Formulario PPGR1'!#REF!)</f>
        <v>#REF!</v>
      </c>
      <c r="E35" s="209" t="e">
        <f>IF(Tabla1[[#This Row],[Código_Actividad]]="","",'[7]Formulario PPGR1'!#REF!)</f>
        <v>#REF!</v>
      </c>
      <c r="F35" s="209" t="e">
        <f>IF(Tabla1[[#This Row],[Código_Actividad]]="","",'[7]Formulario PPGR1'!#REF!)</f>
        <v>#REF!</v>
      </c>
      <c r="G35" s="204" t="s">
        <v>1045</v>
      </c>
      <c r="H35" s="205" t="s">
        <v>827</v>
      </c>
      <c r="I35" s="205" t="s">
        <v>1051</v>
      </c>
      <c r="J35" s="204">
        <v>1</v>
      </c>
      <c r="K35" s="206">
        <v>319</v>
      </c>
      <c r="L35" s="207">
        <f>+Tabla1[[#This Row],[Precio Unitario]]*Tabla1[[#This Row],[Cantidad de Insumos]]</f>
        <v>319</v>
      </c>
      <c r="M35" s="323" t="s">
        <v>425</v>
      </c>
      <c r="N35" s="205" t="s">
        <v>86</v>
      </c>
      <c r="O35" s="194"/>
      <c r="P35" s="194"/>
    </row>
    <row r="36" spans="2:16" ht="12.75" customHeight="1" x14ac:dyDescent="0.2">
      <c r="B36" s="209" t="e">
        <f>IF(Tabla1[[#This Row],[Código_Actividad]]="","",CONCATENATE(Tabla1[[#This Row],[POA]],".",Tabla1[[#This Row],[SRS]],".",Tabla1[[#This Row],[AREA]],".",Tabla1[[#This Row],[TIPO]]))</f>
        <v>#REF!</v>
      </c>
      <c r="C36" s="209" t="e">
        <f>IF(Tabla1[[#This Row],[Código_Actividad]]="","",'[7]Formulario PPGR1'!#REF!)</f>
        <v>#REF!</v>
      </c>
      <c r="D36" s="209" t="e">
        <f>IF(Tabla1[[#This Row],[Código_Actividad]]="","",'[7]Formulario PPGR1'!#REF!)</f>
        <v>#REF!</v>
      </c>
      <c r="E36" s="209" t="e">
        <f>IF(Tabla1[[#This Row],[Código_Actividad]]="","",'[7]Formulario PPGR1'!#REF!)</f>
        <v>#REF!</v>
      </c>
      <c r="F36" s="209" t="e">
        <f>IF(Tabla1[[#This Row],[Código_Actividad]]="","",'[7]Formulario PPGR1'!#REF!)</f>
        <v>#REF!</v>
      </c>
      <c r="G36" s="204" t="s">
        <v>1045</v>
      </c>
      <c r="H36" s="205" t="s">
        <v>825</v>
      </c>
      <c r="I36" s="205" t="s">
        <v>837</v>
      </c>
      <c r="J36" s="204">
        <v>4</v>
      </c>
      <c r="K36" s="206">
        <v>450</v>
      </c>
      <c r="L36" s="207">
        <f>+Tabla1[[#This Row],[Precio Unitario]]*Tabla1[[#This Row],[Cantidad de Insumos]]</f>
        <v>1800</v>
      </c>
      <c r="M36" s="323" t="s">
        <v>102</v>
      </c>
      <c r="N36" s="205" t="s">
        <v>86</v>
      </c>
      <c r="O36" s="194"/>
      <c r="P36" s="194"/>
    </row>
    <row r="37" spans="2:16" ht="12.75" customHeight="1" x14ac:dyDescent="0.2">
      <c r="B37" s="209" t="e">
        <f>IF(Tabla1[[#This Row],[Código_Actividad]]="","",CONCATENATE(Tabla1[[#This Row],[POA]],".",Tabla1[[#This Row],[SRS]],".",Tabla1[[#This Row],[AREA]],".",Tabla1[[#This Row],[TIPO]]))</f>
        <v>#REF!</v>
      </c>
      <c r="C37" s="209" t="e">
        <f>IF(Tabla1[[#This Row],[Código_Actividad]]="","",'[7]Formulario PPGR1'!#REF!)</f>
        <v>#REF!</v>
      </c>
      <c r="D37" s="209" t="e">
        <f>IF(Tabla1[[#This Row],[Código_Actividad]]="","",'[7]Formulario PPGR1'!#REF!)</f>
        <v>#REF!</v>
      </c>
      <c r="E37" s="209" t="e">
        <f>IF(Tabla1[[#This Row],[Código_Actividad]]="","",'[7]Formulario PPGR1'!#REF!)</f>
        <v>#REF!</v>
      </c>
      <c r="F37" s="209" t="e">
        <f>IF(Tabla1[[#This Row],[Código_Actividad]]="","",'[7]Formulario PPGR1'!#REF!)</f>
        <v>#REF!</v>
      </c>
      <c r="G37" s="204" t="s">
        <v>1046</v>
      </c>
      <c r="H37" s="205" t="s">
        <v>962</v>
      </c>
      <c r="I37" s="205" t="s">
        <v>838</v>
      </c>
      <c r="J37" s="204">
        <v>1</v>
      </c>
      <c r="K37" s="206">
        <v>247.5</v>
      </c>
      <c r="L37" s="207">
        <f>+Tabla1[[#This Row],[Precio Unitario]]*Tabla1[[#This Row],[Cantidad de Insumos]]</f>
        <v>247.5</v>
      </c>
      <c r="M37" s="323" t="s">
        <v>445</v>
      </c>
      <c r="N37" s="205" t="s">
        <v>86</v>
      </c>
      <c r="O37" s="194"/>
      <c r="P37" s="194"/>
    </row>
    <row r="38" spans="2:16" ht="12.75" customHeight="1" x14ac:dyDescent="0.2">
      <c r="B38" s="209" t="e">
        <f>IF(Tabla1[[#This Row],[Código_Actividad]]="","",CONCATENATE(Tabla1[[#This Row],[POA]],".",Tabla1[[#This Row],[SRS]],".",Tabla1[[#This Row],[AREA]],".",Tabla1[[#This Row],[TIPO]]))</f>
        <v>#REF!</v>
      </c>
      <c r="C38" s="209" t="e">
        <f>IF(Tabla1[[#This Row],[Código_Actividad]]="","",'[7]Formulario PPGR1'!#REF!)</f>
        <v>#REF!</v>
      </c>
      <c r="D38" s="209" t="e">
        <f>IF(Tabla1[[#This Row],[Código_Actividad]]="","",'[7]Formulario PPGR1'!#REF!)</f>
        <v>#REF!</v>
      </c>
      <c r="E38" s="209" t="e">
        <f>IF(Tabla1[[#This Row],[Código_Actividad]]="","",'[7]Formulario PPGR1'!#REF!)</f>
        <v>#REF!</v>
      </c>
      <c r="F38" s="209" t="e">
        <f>IF(Tabla1[[#This Row],[Código_Actividad]]="","",'[7]Formulario PPGR1'!#REF!)</f>
        <v>#REF!</v>
      </c>
      <c r="G38" s="204" t="s">
        <v>1046</v>
      </c>
      <c r="H38" s="205" t="s">
        <v>1049</v>
      </c>
      <c r="I38" s="205" t="s">
        <v>124</v>
      </c>
      <c r="J38" s="204">
        <v>5</v>
      </c>
      <c r="K38" s="206">
        <v>151.80000000000001</v>
      </c>
      <c r="L38" s="207">
        <f>+Tabla1[[#This Row],[Precio Unitario]]*Tabla1[[#This Row],[Cantidad de Insumos]]</f>
        <v>759</v>
      </c>
      <c r="M38" s="323" t="s">
        <v>1054</v>
      </c>
      <c r="N38" s="205" t="s">
        <v>86</v>
      </c>
      <c r="O38" s="194"/>
      <c r="P38" s="194"/>
    </row>
    <row r="39" spans="2:16" ht="12.75" customHeight="1" x14ac:dyDescent="0.2">
      <c r="B39" s="209" t="e">
        <f>IF(Tabla1[[#This Row],[Código_Actividad]]="","",CONCATENATE(Tabla1[[#This Row],[POA]],".",Tabla1[[#This Row],[SRS]],".",Tabla1[[#This Row],[AREA]],".",Tabla1[[#This Row],[TIPO]]))</f>
        <v>#REF!</v>
      </c>
      <c r="C39" s="209" t="e">
        <f>IF(Tabla1[[#This Row],[Código_Actividad]]="","",'[7]Formulario PPGR1'!#REF!)</f>
        <v>#REF!</v>
      </c>
      <c r="D39" s="209" t="e">
        <f>IF(Tabla1[[#This Row],[Código_Actividad]]="","",'[7]Formulario PPGR1'!#REF!)</f>
        <v>#REF!</v>
      </c>
      <c r="E39" s="209" t="e">
        <f>IF(Tabla1[[#This Row],[Código_Actividad]]="","",'[7]Formulario PPGR1'!#REF!)</f>
        <v>#REF!</v>
      </c>
      <c r="F39" s="209" t="e">
        <f>IF(Tabla1[[#This Row],[Código_Actividad]]="","",'[7]Formulario PPGR1'!#REF!)</f>
        <v>#REF!</v>
      </c>
      <c r="G39" s="204" t="s">
        <v>1047</v>
      </c>
      <c r="H39" s="205" t="s">
        <v>824</v>
      </c>
      <c r="I39" s="205" t="s">
        <v>717</v>
      </c>
      <c r="J39" s="204">
        <v>48</v>
      </c>
      <c r="K39" s="206">
        <v>150</v>
      </c>
      <c r="L39" s="207">
        <f>+Tabla1[[#This Row],[Precio Unitario]]*Tabla1[[#This Row],[Cantidad de Insumos]]</f>
        <v>7200</v>
      </c>
      <c r="M39" s="323" t="s">
        <v>102</v>
      </c>
      <c r="N39" s="205" t="s">
        <v>86</v>
      </c>
      <c r="O39" s="194"/>
      <c r="P39" s="194"/>
    </row>
    <row r="40" spans="2:16" ht="12.75" customHeight="1" x14ac:dyDescent="0.2">
      <c r="B40" s="209" t="e">
        <f>IF(Tabla1[[#This Row],[Código_Actividad]]="","",CONCATENATE(Tabla1[[#This Row],[POA]],".",Tabla1[[#This Row],[SRS]],".",Tabla1[[#This Row],[AREA]],".",Tabla1[[#This Row],[TIPO]]))</f>
        <v>#REF!</v>
      </c>
      <c r="C40" s="209" t="e">
        <f>IF(Tabla1[[#This Row],[Código_Actividad]]="","",'[7]Formulario PPGR1'!#REF!)</f>
        <v>#REF!</v>
      </c>
      <c r="D40" s="209" t="e">
        <f>IF(Tabla1[[#This Row],[Código_Actividad]]="","",'[7]Formulario PPGR1'!#REF!)</f>
        <v>#REF!</v>
      </c>
      <c r="E40" s="209" t="e">
        <f>IF(Tabla1[[#This Row],[Código_Actividad]]="","",'[7]Formulario PPGR1'!#REF!)</f>
        <v>#REF!</v>
      </c>
      <c r="F40" s="209" t="e">
        <f>IF(Tabla1[[#This Row],[Código_Actividad]]="","",'[7]Formulario PPGR1'!#REF!)</f>
        <v>#REF!</v>
      </c>
      <c r="G40" s="204" t="s">
        <v>1047</v>
      </c>
      <c r="H40" s="205" t="s">
        <v>826</v>
      </c>
      <c r="I40" s="205" t="s">
        <v>838</v>
      </c>
      <c r="J40" s="204">
        <v>1</v>
      </c>
      <c r="K40" s="206">
        <v>247.5</v>
      </c>
      <c r="L40" s="207">
        <f>+Tabla1[[#This Row],[Precio Unitario]]*Tabla1[[#This Row],[Cantidad de Insumos]]</f>
        <v>247.5</v>
      </c>
      <c r="M40" s="323" t="s">
        <v>445</v>
      </c>
      <c r="N40" s="205" t="s">
        <v>86</v>
      </c>
      <c r="O40" s="194"/>
      <c r="P40" s="194"/>
    </row>
    <row r="41" spans="2:16" ht="12.75" customHeight="1" x14ac:dyDescent="0.2">
      <c r="B41" s="209" t="e">
        <f>IF(Tabla1[[#This Row],[Código_Actividad]]="","",CONCATENATE(Tabla1[[#This Row],[POA]],".",Tabla1[[#This Row],[SRS]],".",Tabla1[[#This Row],[AREA]],".",Tabla1[[#This Row],[TIPO]]))</f>
        <v>#REF!</v>
      </c>
      <c r="C41" s="209" t="e">
        <f>IF(Tabla1[[#This Row],[Código_Actividad]]="","",'[7]Formulario PPGR1'!#REF!)</f>
        <v>#REF!</v>
      </c>
      <c r="D41" s="209" t="e">
        <f>IF(Tabla1[[#This Row],[Código_Actividad]]="","",'[7]Formulario PPGR1'!#REF!)</f>
        <v>#REF!</v>
      </c>
      <c r="E41" s="209" t="e">
        <f>IF(Tabla1[[#This Row],[Código_Actividad]]="","",'[7]Formulario PPGR1'!#REF!)</f>
        <v>#REF!</v>
      </c>
      <c r="F41" s="209" t="e">
        <f>IF(Tabla1[[#This Row],[Código_Actividad]]="","",'[7]Formulario PPGR1'!#REF!)</f>
        <v>#REF!</v>
      </c>
      <c r="G41" s="204" t="s">
        <v>1048</v>
      </c>
      <c r="H41" s="205" t="s">
        <v>827</v>
      </c>
      <c r="I41" s="205" t="s">
        <v>124</v>
      </c>
      <c r="J41" s="204">
        <v>1</v>
      </c>
      <c r="K41" s="206">
        <v>319</v>
      </c>
      <c r="L41" s="207">
        <f>+Tabla1[[#This Row],[Precio Unitario]]*Tabla1[[#This Row],[Cantidad de Insumos]]</f>
        <v>319</v>
      </c>
      <c r="M41" s="323" t="s">
        <v>425</v>
      </c>
      <c r="N41" s="205" t="s">
        <v>86</v>
      </c>
      <c r="O41" s="194"/>
      <c r="P41" s="194"/>
    </row>
    <row r="42" spans="2:16" ht="12.75" customHeight="1" x14ac:dyDescent="0.2">
      <c r="B42" s="209" t="e">
        <f>IF(Tabla1[[#This Row],[Código_Actividad]]="","",CONCATENATE(Tabla1[[#This Row],[POA]],".",Tabla1[[#This Row],[SRS]],".",Tabla1[[#This Row],[AREA]],".",Tabla1[[#This Row],[TIPO]]))</f>
        <v>#REF!</v>
      </c>
      <c r="C42" s="209" t="e">
        <f>IF(Tabla1[[#This Row],[Código_Actividad]]="","",'[7]Formulario PPGR1'!#REF!)</f>
        <v>#REF!</v>
      </c>
      <c r="D42" s="209" t="e">
        <f>IF(Tabla1[[#This Row],[Código_Actividad]]="","",'[7]Formulario PPGR1'!#REF!)</f>
        <v>#REF!</v>
      </c>
      <c r="E42" s="209" t="e">
        <f>IF(Tabla1[[#This Row],[Código_Actividad]]="","",'[7]Formulario PPGR1'!#REF!)</f>
        <v>#REF!</v>
      </c>
      <c r="F42" s="209" t="e">
        <f>IF(Tabla1[[#This Row],[Código_Actividad]]="","",'[7]Formulario PPGR1'!#REF!)</f>
        <v>#REF!</v>
      </c>
      <c r="G42" s="204" t="s">
        <v>899</v>
      </c>
      <c r="H42" s="205" t="s">
        <v>826</v>
      </c>
      <c r="I42" s="205" t="s">
        <v>838</v>
      </c>
      <c r="J42" s="204">
        <v>1</v>
      </c>
      <c r="K42" s="206">
        <v>247.5</v>
      </c>
      <c r="L42" s="207">
        <f>+Tabla1[[#This Row],[Precio Unitario]]*Tabla1[[#This Row],[Cantidad de Insumos]]</f>
        <v>247.5</v>
      </c>
      <c r="M42" s="323" t="s">
        <v>445</v>
      </c>
      <c r="N42" s="205" t="s">
        <v>86</v>
      </c>
      <c r="O42" s="194"/>
      <c r="P42" s="194"/>
    </row>
    <row r="43" spans="2:16" ht="12.75" customHeight="1" x14ac:dyDescent="0.2">
      <c r="B43" s="209" t="e">
        <f>IF(Tabla1[[#This Row],[Código_Actividad]]="","",CONCATENATE(Tabla1[[#This Row],[POA]],".",Tabla1[[#This Row],[SRS]],".",Tabla1[[#This Row],[AREA]],".",Tabla1[[#This Row],[TIPO]]))</f>
        <v>#REF!</v>
      </c>
      <c r="C43" s="209" t="e">
        <f>IF(Tabla1[[#This Row],[Código_Actividad]]="","",'[7]Formulario PPGR1'!#REF!)</f>
        <v>#REF!</v>
      </c>
      <c r="D43" s="209" t="e">
        <f>IF(Tabla1[[#This Row],[Código_Actividad]]="","",'[7]Formulario PPGR1'!#REF!)</f>
        <v>#REF!</v>
      </c>
      <c r="E43" s="209" t="e">
        <f>IF(Tabla1[[#This Row],[Código_Actividad]]="","",'[7]Formulario PPGR1'!#REF!)</f>
        <v>#REF!</v>
      </c>
      <c r="F43" s="209" t="e">
        <f>IF(Tabla1[[#This Row],[Código_Actividad]]="","",'[7]Formulario PPGR1'!#REF!)</f>
        <v>#REF!</v>
      </c>
      <c r="G43" s="204" t="s">
        <v>899</v>
      </c>
      <c r="H43" s="205" t="s">
        <v>828</v>
      </c>
      <c r="I43" s="205" t="s">
        <v>124</v>
      </c>
      <c r="J43" s="204">
        <v>1</v>
      </c>
      <c r="K43" s="206">
        <v>151.80000000000001</v>
      </c>
      <c r="L43" s="207">
        <f>+Tabla1[[#This Row],[Precio Unitario]]*Tabla1[[#This Row],[Cantidad de Insumos]]</f>
        <v>151.80000000000001</v>
      </c>
      <c r="M43" s="323" t="s">
        <v>1054</v>
      </c>
      <c r="N43" s="205" t="s">
        <v>86</v>
      </c>
      <c r="O43" s="194"/>
      <c r="P43" s="194"/>
    </row>
    <row r="44" spans="2:16" ht="12.75" customHeight="1" x14ac:dyDescent="0.2">
      <c r="B44" s="209" t="e">
        <f>IF(Tabla1[[#This Row],[Código_Actividad]]="","",CONCATENATE(Tabla1[[#This Row],[POA]],".",Tabla1[[#This Row],[SRS]],".",Tabla1[[#This Row],[AREA]],".",Tabla1[[#This Row],[TIPO]]))</f>
        <v>#REF!</v>
      </c>
      <c r="C44" s="209" t="e">
        <f>IF(Tabla1[[#This Row],[Código_Actividad]]="","",'[7]Formulario PPGR1'!#REF!)</f>
        <v>#REF!</v>
      </c>
      <c r="D44" s="209" t="e">
        <f>IF(Tabla1[[#This Row],[Código_Actividad]]="","",'[7]Formulario PPGR1'!#REF!)</f>
        <v>#REF!</v>
      </c>
      <c r="E44" s="209" t="e">
        <f>IF(Tabla1[[#This Row],[Código_Actividad]]="","",'[7]Formulario PPGR1'!#REF!)</f>
        <v>#REF!</v>
      </c>
      <c r="F44" s="209" t="e">
        <f>IF(Tabla1[[#This Row],[Código_Actividad]]="","",'[7]Formulario PPGR1'!#REF!)</f>
        <v>#REF!</v>
      </c>
      <c r="G44" s="204" t="s">
        <v>1005</v>
      </c>
      <c r="H44" s="205" t="s">
        <v>828</v>
      </c>
      <c r="I44" s="205" t="s">
        <v>124</v>
      </c>
      <c r="J44" s="204">
        <v>1</v>
      </c>
      <c r="K44" s="206">
        <v>151.80000000000001</v>
      </c>
      <c r="L44" s="207">
        <f>+Tabla1[[#This Row],[Precio Unitario]]*Tabla1[[#This Row],[Cantidad de Insumos]]</f>
        <v>151.80000000000001</v>
      </c>
      <c r="M44" s="323" t="s">
        <v>1054</v>
      </c>
      <c r="N44" s="205" t="s">
        <v>86</v>
      </c>
      <c r="O44" s="194"/>
      <c r="P44" s="194"/>
    </row>
    <row r="45" spans="2:16" ht="12.75" customHeight="1" x14ac:dyDescent="0.2">
      <c r="B45" s="209" t="e">
        <f>IF(Tabla1[[#This Row],[Código_Actividad]]="","",CONCATENATE(Tabla1[[#This Row],[POA]],".",Tabla1[[#This Row],[SRS]],".",Tabla1[[#This Row],[AREA]],".",Tabla1[[#This Row],[TIPO]]))</f>
        <v>#REF!</v>
      </c>
      <c r="C45" s="209" t="e">
        <f>IF(Tabla1[[#This Row],[Código_Actividad]]="","",'[7]Formulario PPGR1'!#REF!)</f>
        <v>#REF!</v>
      </c>
      <c r="D45" s="209" t="e">
        <f>IF(Tabla1[[#This Row],[Código_Actividad]]="","",'[7]Formulario PPGR1'!#REF!)</f>
        <v>#REF!</v>
      </c>
      <c r="E45" s="209" t="e">
        <f>IF(Tabla1[[#This Row],[Código_Actividad]]="","",'[7]Formulario PPGR1'!#REF!)</f>
        <v>#REF!</v>
      </c>
      <c r="F45" s="209" t="e">
        <f>IF(Tabla1[[#This Row],[Código_Actividad]]="","",'[7]Formulario PPGR1'!#REF!)</f>
        <v>#REF!</v>
      </c>
      <c r="G45" s="204" t="s">
        <v>1005</v>
      </c>
      <c r="H45" s="205" t="s">
        <v>826</v>
      </c>
      <c r="I45" s="205" t="s">
        <v>124</v>
      </c>
      <c r="J45" s="204">
        <v>1</v>
      </c>
      <c r="K45" s="206">
        <v>247.5</v>
      </c>
      <c r="L45" s="207">
        <f>+Tabla1[[#This Row],[Precio Unitario]]*Tabla1[[#This Row],[Cantidad de Insumos]]</f>
        <v>247.5</v>
      </c>
      <c r="M45" s="323" t="s">
        <v>445</v>
      </c>
      <c r="N45" s="205" t="s">
        <v>86</v>
      </c>
      <c r="O45" s="194"/>
      <c r="P45" s="194"/>
    </row>
    <row r="46" spans="2:16" ht="12.75" customHeight="1" x14ac:dyDescent="0.2">
      <c r="B46" s="209" t="e">
        <f>IF(Tabla1[[#This Row],[Código_Actividad]]="","",CONCATENATE(Tabla1[[#This Row],[POA]],".",Tabla1[[#This Row],[SRS]],".",Tabla1[[#This Row],[AREA]],".",Tabla1[[#This Row],[TIPO]]))</f>
        <v>#REF!</v>
      </c>
      <c r="C46" s="209" t="e">
        <f>IF(Tabla1[[#This Row],[Código_Actividad]]="","",'[7]Formulario PPGR1'!#REF!)</f>
        <v>#REF!</v>
      </c>
      <c r="D46" s="209" t="e">
        <f>IF(Tabla1[[#This Row],[Código_Actividad]]="","",'[7]Formulario PPGR1'!#REF!)</f>
        <v>#REF!</v>
      </c>
      <c r="E46" s="209" t="e">
        <f>IF(Tabla1[[#This Row],[Código_Actividad]]="","",'[7]Formulario PPGR1'!#REF!)</f>
        <v>#REF!</v>
      </c>
      <c r="F46" s="209" t="e">
        <f>IF(Tabla1[[#This Row],[Código_Actividad]]="","",'[7]Formulario PPGR1'!#REF!)</f>
        <v>#REF!</v>
      </c>
      <c r="G46" s="204" t="s">
        <v>901</v>
      </c>
      <c r="H46" s="205" t="s">
        <v>829</v>
      </c>
      <c r="I46" s="205" t="s">
        <v>124</v>
      </c>
      <c r="J46" s="204">
        <v>2</v>
      </c>
      <c r="K46" s="206">
        <v>82.5</v>
      </c>
      <c r="L46" s="207">
        <f>+Tabla1[[#This Row],[Precio Unitario]]*Tabla1[[#This Row],[Cantidad de Insumos]]</f>
        <v>165</v>
      </c>
      <c r="M46" s="323" t="s">
        <v>1054</v>
      </c>
      <c r="N46" s="205" t="s">
        <v>86</v>
      </c>
      <c r="O46" s="194"/>
      <c r="P46" s="194"/>
    </row>
    <row r="47" spans="2:16" ht="12.75" customHeight="1" x14ac:dyDescent="0.2">
      <c r="B47" s="209" t="e">
        <f>IF(Tabla1[[#This Row],[Código_Actividad]]="","",CONCATENATE(Tabla1[[#This Row],[POA]],".",Tabla1[[#This Row],[SRS]],".",Tabla1[[#This Row],[AREA]],".",Tabla1[[#This Row],[TIPO]]))</f>
        <v>#REF!</v>
      </c>
      <c r="C47" s="209" t="e">
        <f>IF(Tabla1[[#This Row],[Código_Actividad]]="","",'[7]Formulario PPGR1'!#REF!)</f>
        <v>#REF!</v>
      </c>
      <c r="D47" s="209" t="e">
        <f>IF(Tabla1[[#This Row],[Código_Actividad]]="","",'[7]Formulario PPGR1'!#REF!)</f>
        <v>#REF!</v>
      </c>
      <c r="E47" s="209" t="e">
        <f>IF(Tabla1[[#This Row],[Código_Actividad]]="","",'[7]Formulario PPGR1'!#REF!)</f>
        <v>#REF!</v>
      </c>
      <c r="F47" s="209" t="e">
        <f>IF(Tabla1[[#This Row],[Código_Actividad]]="","",'[7]Formulario PPGR1'!#REF!)</f>
        <v>#REF!</v>
      </c>
      <c r="G47" s="204" t="s">
        <v>901</v>
      </c>
      <c r="H47" s="205" t="s">
        <v>826</v>
      </c>
      <c r="I47" s="205" t="s">
        <v>838</v>
      </c>
      <c r="J47" s="204">
        <v>2</v>
      </c>
      <c r="K47" s="206">
        <v>247.5</v>
      </c>
      <c r="L47" s="207">
        <f>+Tabla1[[#This Row],[Precio Unitario]]*Tabla1[[#This Row],[Cantidad de Insumos]]</f>
        <v>495</v>
      </c>
      <c r="M47" s="323" t="s">
        <v>445</v>
      </c>
      <c r="N47" s="205" t="s">
        <v>86</v>
      </c>
      <c r="O47" s="194"/>
      <c r="P47" s="194"/>
    </row>
    <row r="48" spans="2:16" ht="12.75" customHeight="1" x14ac:dyDescent="0.2">
      <c r="B48" s="209" t="e">
        <f>IF(Tabla1[[#This Row],[Código_Actividad]]="","",CONCATENATE(Tabla1[[#This Row],[POA]],".",Tabla1[[#This Row],[SRS]],".",Tabla1[[#This Row],[AREA]],".",Tabla1[[#This Row],[TIPO]]))</f>
        <v>#REF!</v>
      </c>
      <c r="C48" s="209" t="e">
        <f>IF(Tabla1[[#This Row],[Código_Actividad]]="","",'[7]Formulario PPGR1'!#REF!)</f>
        <v>#REF!</v>
      </c>
      <c r="D48" s="209" t="e">
        <f>IF(Tabla1[[#This Row],[Código_Actividad]]="","",'[7]Formulario PPGR1'!#REF!)</f>
        <v>#REF!</v>
      </c>
      <c r="E48" s="209" t="e">
        <f>IF(Tabla1[[#This Row],[Código_Actividad]]="","",'[7]Formulario PPGR1'!#REF!)</f>
        <v>#REF!</v>
      </c>
      <c r="F48" s="209" t="e">
        <f>IF(Tabla1[[#This Row],[Código_Actividad]]="","",'[7]Formulario PPGR1'!#REF!)</f>
        <v>#REF!</v>
      </c>
      <c r="G48" s="204" t="s">
        <v>901</v>
      </c>
      <c r="H48" s="205" t="s">
        <v>829</v>
      </c>
      <c r="I48" s="205" t="s">
        <v>717</v>
      </c>
      <c r="J48" s="204">
        <v>4</v>
      </c>
      <c r="K48" s="206">
        <v>7</v>
      </c>
      <c r="L48" s="207">
        <f>+Tabla1[[#This Row],[Precio Unitario]]*Tabla1[[#This Row],[Cantidad de Insumos]]</f>
        <v>28</v>
      </c>
      <c r="M48" s="323" t="s">
        <v>1054</v>
      </c>
      <c r="N48" s="205" t="s">
        <v>86</v>
      </c>
      <c r="O48" s="194"/>
      <c r="P48" s="194"/>
    </row>
    <row r="49" spans="2:16" ht="12.75" customHeight="1" x14ac:dyDescent="0.2">
      <c r="B49" s="209" t="e">
        <f>IF(Tabla1[[#This Row],[Código_Actividad]]="","",CONCATENATE(Tabla1[[#This Row],[POA]],".",Tabla1[[#This Row],[SRS]],".",Tabla1[[#This Row],[AREA]],".",Tabla1[[#This Row],[TIPO]]))</f>
        <v>#REF!</v>
      </c>
      <c r="C49" s="209" t="e">
        <f>IF(Tabla1[[#This Row],[Código_Actividad]]="","",'[7]Formulario PPGR1'!#REF!)</f>
        <v>#REF!</v>
      </c>
      <c r="D49" s="209" t="e">
        <f>IF(Tabla1[[#This Row],[Código_Actividad]]="","",'[7]Formulario PPGR1'!#REF!)</f>
        <v>#REF!</v>
      </c>
      <c r="E49" s="209" t="e">
        <f>IF(Tabla1[[#This Row],[Código_Actividad]]="","",'[7]Formulario PPGR1'!#REF!)</f>
        <v>#REF!</v>
      </c>
      <c r="F49" s="209" t="e">
        <f>IF(Tabla1[[#This Row],[Código_Actividad]]="","",'[7]Formulario PPGR1'!#REF!)</f>
        <v>#REF!</v>
      </c>
      <c r="G49" s="204" t="s">
        <v>901</v>
      </c>
      <c r="H49" s="205" t="s">
        <v>636</v>
      </c>
      <c r="I49" s="205" t="s">
        <v>717</v>
      </c>
      <c r="J49" s="204">
        <v>2</v>
      </c>
      <c r="K49" s="206">
        <v>5</v>
      </c>
      <c r="L49" s="207">
        <f>+Tabla1[[#This Row],[Precio Unitario]]*Tabla1[[#This Row],[Cantidad de Insumos]]</f>
        <v>10</v>
      </c>
      <c r="M49" s="323" t="s">
        <v>1054</v>
      </c>
      <c r="N49" s="205" t="s">
        <v>86</v>
      </c>
      <c r="O49" s="194"/>
      <c r="P49" s="194"/>
    </row>
    <row r="50" spans="2:16" ht="12.75" customHeight="1" x14ac:dyDescent="0.2">
      <c r="B50" s="209" t="e">
        <f>IF(Tabla1[[#This Row],[Código_Actividad]]="","",CONCATENATE(Tabla1[[#This Row],[POA]],".",Tabla1[[#This Row],[SRS]],".",Tabla1[[#This Row],[AREA]],".",Tabla1[[#This Row],[TIPO]]))</f>
        <v>#REF!</v>
      </c>
      <c r="C50" s="209" t="e">
        <f>IF(Tabla1[[#This Row],[Código_Actividad]]="","",'[7]Formulario PPGR1'!#REF!)</f>
        <v>#REF!</v>
      </c>
      <c r="D50" s="209" t="e">
        <f>IF(Tabla1[[#This Row],[Código_Actividad]]="","",'[7]Formulario PPGR1'!#REF!)</f>
        <v>#REF!</v>
      </c>
      <c r="E50" s="209" t="e">
        <f>IF(Tabla1[[#This Row],[Código_Actividad]]="","",'[7]Formulario PPGR1'!#REF!)</f>
        <v>#REF!</v>
      </c>
      <c r="F50" s="209" t="e">
        <f>IF(Tabla1[[#This Row],[Código_Actividad]]="","",'[7]Formulario PPGR1'!#REF!)</f>
        <v>#REF!</v>
      </c>
      <c r="G50" s="204" t="s">
        <v>901</v>
      </c>
      <c r="H50" s="205" t="s">
        <v>833</v>
      </c>
      <c r="I50" s="205" t="s">
        <v>717</v>
      </c>
      <c r="J50" s="204">
        <v>1</v>
      </c>
      <c r="K50" s="206">
        <v>308</v>
      </c>
      <c r="L50" s="207">
        <f>+Tabla1[[#This Row],[Precio Unitario]]*Tabla1[[#This Row],[Cantidad de Insumos]]</f>
        <v>308</v>
      </c>
      <c r="M50" s="323" t="s">
        <v>1054</v>
      </c>
      <c r="N50" s="205" t="s">
        <v>86</v>
      </c>
      <c r="O50" s="194"/>
      <c r="P50" s="194"/>
    </row>
    <row r="51" spans="2:16" ht="12.75" customHeight="1" x14ac:dyDescent="0.2">
      <c r="B51" s="209" t="e">
        <f>IF(Tabla1[[#This Row],[Código_Actividad]]="","",CONCATENATE(Tabla1[[#This Row],[POA]],".",Tabla1[[#This Row],[SRS]],".",Tabla1[[#This Row],[AREA]],".",Tabla1[[#This Row],[TIPO]]))</f>
        <v>#REF!</v>
      </c>
      <c r="C51" s="209" t="e">
        <f>IF(Tabla1[[#This Row],[Código_Actividad]]="","",'[7]Formulario PPGR1'!#REF!)</f>
        <v>#REF!</v>
      </c>
      <c r="D51" s="209" t="e">
        <f>IF(Tabla1[[#This Row],[Código_Actividad]]="","",'[7]Formulario PPGR1'!#REF!)</f>
        <v>#REF!</v>
      </c>
      <c r="E51" s="209" t="e">
        <f>IF(Tabla1[[#This Row],[Código_Actividad]]="","",'[7]Formulario PPGR1'!#REF!)</f>
        <v>#REF!</v>
      </c>
      <c r="F51" s="209" t="e">
        <f>IF(Tabla1[[#This Row],[Código_Actividad]]="","",'[7]Formulario PPGR1'!#REF!)</f>
        <v>#REF!</v>
      </c>
      <c r="G51" s="204" t="s">
        <v>900</v>
      </c>
      <c r="H51" s="205" t="s">
        <v>826</v>
      </c>
      <c r="I51" s="205" t="s">
        <v>838</v>
      </c>
      <c r="J51" s="204">
        <v>1</v>
      </c>
      <c r="K51" s="206">
        <v>247.5</v>
      </c>
      <c r="L51" s="207">
        <f>+Tabla1[[#This Row],[Precio Unitario]]*Tabla1[[#This Row],[Cantidad de Insumos]]</f>
        <v>247.5</v>
      </c>
      <c r="M51" s="323" t="s">
        <v>445</v>
      </c>
      <c r="N51" s="205" t="s">
        <v>86</v>
      </c>
      <c r="O51" s="194"/>
      <c r="P51" s="194"/>
    </row>
    <row r="52" spans="2:16" ht="12.75" customHeight="1" x14ac:dyDescent="0.2">
      <c r="B52" s="209" t="e">
        <f>IF(Tabla1[[#This Row],[Código_Actividad]]="","",CONCATENATE(Tabla1[[#This Row],[POA]],".",Tabla1[[#This Row],[SRS]],".",Tabla1[[#This Row],[AREA]],".",Tabla1[[#This Row],[TIPO]]))</f>
        <v>#REF!</v>
      </c>
      <c r="C52" s="209" t="e">
        <f>IF(Tabla1[[#This Row],[Código_Actividad]]="","",'[7]Formulario PPGR1'!#REF!)</f>
        <v>#REF!</v>
      </c>
      <c r="D52" s="209" t="e">
        <f>IF(Tabla1[[#This Row],[Código_Actividad]]="","",'[7]Formulario PPGR1'!#REF!)</f>
        <v>#REF!</v>
      </c>
      <c r="E52" s="209" t="e">
        <f>IF(Tabla1[[#This Row],[Código_Actividad]]="","",'[7]Formulario PPGR1'!#REF!)</f>
        <v>#REF!</v>
      </c>
      <c r="F52" s="209" t="e">
        <f>IF(Tabla1[[#This Row],[Código_Actividad]]="","",'[7]Formulario PPGR1'!#REF!)</f>
        <v>#REF!</v>
      </c>
      <c r="G52" s="204" t="s">
        <v>900</v>
      </c>
      <c r="H52" s="205" t="s">
        <v>823</v>
      </c>
      <c r="I52" s="205" t="s">
        <v>717</v>
      </c>
      <c r="J52" s="204">
        <v>12</v>
      </c>
      <c r="K52" s="206">
        <v>150</v>
      </c>
      <c r="L52" s="207">
        <f>+Tabla1[[#This Row],[Precio Unitario]]*Tabla1[[#This Row],[Cantidad de Insumos]]</f>
        <v>1800</v>
      </c>
      <c r="M52" s="323" t="s">
        <v>102</v>
      </c>
      <c r="N52" s="205" t="s">
        <v>86</v>
      </c>
      <c r="O52" s="194"/>
      <c r="P52" s="194"/>
    </row>
    <row r="53" spans="2:16" ht="12.75" customHeight="1" x14ac:dyDescent="0.2">
      <c r="B53" s="209" t="e">
        <f>IF(Tabla1[[#This Row],[Código_Actividad]]="","",CONCATENATE(Tabla1[[#This Row],[POA]],".",Tabla1[[#This Row],[SRS]],".",Tabla1[[#This Row],[AREA]],".",Tabla1[[#This Row],[TIPO]]))</f>
        <v>#REF!</v>
      </c>
      <c r="C53" s="209" t="e">
        <f>IF(Tabla1[[#This Row],[Código_Actividad]]="","",'[7]Formulario PPGR1'!#REF!)</f>
        <v>#REF!</v>
      </c>
      <c r="D53" s="209" t="e">
        <f>IF(Tabla1[[#This Row],[Código_Actividad]]="","",'[7]Formulario PPGR1'!#REF!)</f>
        <v>#REF!</v>
      </c>
      <c r="E53" s="209" t="e">
        <f>IF(Tabla1[[#This Row],[Código_Actividad]]="","",'[7]Formulario PPGR1'!#REF!)</f>
        <v>#REF!</v>
      </c>
      <c r="F53" s="209" t="e">
        <f>IF(Tabla1[[#This Row],[Código_Actividad]]="","",'[7]Formulario PPGR1'!#REF!)</f>
        <v>#REF!</v>
      </c>
      <c r="G53" s="204" t="s">
        <v>900</v>
      </c>
      <c r="H53" s="205" t="s">
        <v>828</v>
      </c>
      <c r="I53" s="311" t="s">
        <v>124</v>
      </c>
      <c r="J53" s="204">
        <v>2</v>
      </c>
      <c r="K53" s="207">
        <v>151.80000000000001</v>
      </c>
      <c r="L53" s="207">
        <f>+Tabla1[[#This Row],[Precio Unitario]]*Tabla1[[#This Row],[Cantidad de Insumos]]</f>
        <v>303.60000000000002</v>
      </c>
      <c r="M53" s="323" t="s">
        <v>1054</v>
      </c>
      <c r="N53" s="205" t="s">
        <v>86</v>
      </c>
      <c r="O53" s="194"/>
      <c r="P53" s="194"/>
    </row>
    <row r="54" spans="2:16" ht="12.75" customHeight="1" x14ac:dyDescent="0.2">
      <c r="B54" s="209" t="e">
        <f>IF(Tabla1[[#This Row],[Código_Actividad]]="","",CONCATENATE(Tabla1[[#This Row],[POA]],".",Tabla1[[#This Row],[SRS]],".",Tabla1[[#This Row],[AREA]],".",Tabla1[[#This Row],[TIPO]]))</f>
        <v>#REF!</v>
      </c>
      <c r="C54" s="209" t="e">
        <f>IF(Tabla1[[#This Row],[Código_Actividad]]="","",'[7]Formulario PPGR1'!#REF!)</f>
        <v>#REF!</v>
      </c>
      <c r="D54" s="209" t="e">
        <f>IF(Tabla1[[#This Row],[Código_Actividad]]="","",'[7]Formulario PPGR1'!#REF!)</f>
        <v>#REF!</v>
      </c>
      <c r="E54" s="209" t="e">
        <f>IF(Tabla1[[#This Row],[Código_Actividad]]="","",'[7]Formulario PPGR1'!#REF!)</f>
        <v>#REF!</v>
      </c>
      <c r="F54" s="209" t="e">
        <f>IF(Tabla1[[#This Row],[Código_Actividad]]="","",'[7]Formulario PPGR1'!#REF!)</f>
        <v>#REF!</v>
      </c>
      <c r="G54" s="204" t="s">
        <v>902</v>
      </c>
      <c r="H54" s="205" t="s">
        <v>828</v>
      </c>
      <c r="I54" s="205" t="s">
        <v>1051</v>
      </c>
      <c r="J54" s="204">
        <v>10</v>
      </c>
      <c r="K54" s="206">
        <v>151.80000000000001</v>
      </c>
      <c r="L54" s="207">
        <f>+Tabla1[[#This Row],[Precio Unitario]]*Tabla1[[#This Row],[Cantidad de Insumos]]</f>
        <v>1518</v>
      </c>
      <c r="M54" s="323" t="s">
        <v>1054</v>
      </c>
      <c r="N54" s="205" t="s">
        <v>86</v>
      </c>
      <c r="O54" s="194"/>
      <c r="P54" s="194"/>
    </row>
    <row r="55" spans="2:16" ht="12.75" customHeight="1" x14ac:dyDescent="0.2">
      <c r="B55" s="209" t="e">
        <f>IF(Tabla1[[#This Row],[Código_Actividad]]="","",CONCATENATE(Tabla1[[#This Row],[POA]],".",Tabla1[[#This Row],[SRS]],".",Tabla1[[#This Row],[AREA]],".",Tabla1[[#This Row],[TIPO]]))</f>
        <v>#REF!</v>
      </c>
      <c r="C55" s="209" t="e">
        <f>IF(Tabla1[[#This Row],[Código_Actividad]]="","",'[7]Formulario PPGR1'!#REF!)</f>
        <v>#REF!</v>
      </c>
      <c r="D55" s="209" t="e">
        <f>IF(Tabla1[[#This Row],[Código_Actividad]]="","",'[7]Formulario PPGR1'!#REF!)</f>
        <v>#REF!</v>
      </c>
      <c r="E55" s="209" t="e">
        <f>IF(Tabla1[[#This Row],[Código_Actividad]]="","",'[7]Formulario PPGR1'!#REF!)</f>
        <v>#REF!</v>
      </c>
      <c r="F55" s="209" t="e">
        <f>IF(Tabla1[[#This Row],[Código_Actividad]]="","",'[7]Formulario PPGR1'!#REF!)</f>
        <v>#REF!</v>
      </c>
      <c r="G55" s="204" t="s">
        <v>902</v>
      </c>
      <c r="H55" s="205" t="s">
        <v>827</v>
      </c>
      <c r="I55" s="205" t="s">
        <v>717</v>
      </c>
      <c r="J55" s="204">
        <v>10</v>
      </c>
      <c r="K55" s="206">
        <v>20</v>
      </c>
      <c r="L55" s="207">
        <f>+Tabla1[[#This Row],[Precio Unitario]]*Tabla1[[#This Row],[Cantidad de Insumos]]</f>
        <v>200</v>
      </c>
      <c r="M55" s="323" t="s">
        <v>425</v>
      </c>
      <c r="N55" s="205" t="s">
        <v>86</v>
      </c>
      <c r="O55" s="194"/>
      <c r="P55" s="194"/>
    </row>
    <row r="56" spans="2:16" ht="12.75" customHeight="1" x14ac:dyDescent="0.2">
      <c r="B56" s="209" t="e">
        <f>IF(Tabla1[[#This Row],[Código_Actividad]]="","",CONCATENATE(Tabla1[[#This Row],[POA]],".",Tabla1[[#This Row],[SRS]],".",Tabla1[[#This Row],[AREA]],".",Tabla1[[#This Row],[TIPO]]))</f>
        <v>#REF!</v>
      </c>
      <c r="C56" s="209" t="e">
        <f>IF(Tabla1[[#This Row],[Código_Actividad]]="","",'[7]Formulario PPGR1'!#REF!)</f>
        <v>#REF!</v>
      </c>
      <c r="D56" s="209" t="e">
        <f>IF(Tabla1[[#This Row],[Código_Actividad]]="","",'[7]Formulario PPGR1'!#REF!)</f>
        <v>#REF!</v>
      </c>
      <c r="E56" s="209" t="e">
        <f>IF(Tabla1[[#This Row],[Código_Actividad]]="","",'[7]Formulario PPGR1'!#REF!)</f>
        <v>#REF!</v>
      </c>
      <c r="F56" s="209" t="e">
        <f>IF(Tabla1[[#This Row],[Código_Actividad]]="","",'[7]Formulario PPGR1'!#REF!)</f>
        <v>#REF!</v>
      </c>
      <c r="G56" s="204" t="s">
        <v>926</v>
      </c>
      <c r="H56" s="205" t="s">
        <v>826</v>
      </c>
      <c r="I56" s="205" t="s">
        <v>838</v>
      </c>
      <c r="J56" s="204">
        <v>1</v>
      </c>
      <c r="K56" s="206">
        <v>247.5</v>
      </c>
      <c r="L56" s="207">
        <f>+Tabla1[[#This Row],[Precio Unitario]]*Tabla1[[#This Row],[Cantidad de Insumos]]</f>
        <v>247.5</v>
      </c>
      <c r="M56" s="323" t="s">
        <v>425</v>
      </c>
      <c r="N56" s="205" t="s">
        <v>86</v>
      </c>
      <c r="O56" s="194"/>
      <c r="P56" s="194"/>
    </row>
    <row r="57" spans="2:16" ht="12.75" customHeight="1" x14ac:dyDescent="0.2">
      <c r="B57" s="209" t="e">
        <f>IF(Tabla1[[#This Row],[Código_Actividad]]="","",CONCATENATE(Tabla1[[#This Row],[POA]],".",Tabla1[[#This Row],[SRS]],".",Tabla1[[#This Row],[AREA]],".",Tabla1[[#This Row],[TIPO]]))</f>
        <v>#REF!</v>
      </c>
      <c r="C57" s="209" t="e">
        <f>IF(Tabla1[[#This Row],[Código_Actividad]]="","",'[7]Formulario PPGR1'!#REF!)</f>
        <v>#REF!</v>
      </c>
      <c r="D57" s="209" t="e">
        <f>IF(Tabla1[[#This Row],[Código_Actividad]]="","",'[7]Formulario PPGR1'!#REF!)</f>
        <v>#REF!</v>
      </c>
      <c r="E57" s="209" t="e">
        <f>IF(Tabla1[[#This Row],[Código_Actividad]]="","",'[7]Formulario PPGR1'!#REF!)</f>
        <v>#REF!</v>
      </c>
      <c r="F57" s="209" t="e">
        <f>IF(Tabla1[[#This Row],[Código_Actividad]]="","",'[7]Formulario PPGR1'!#REF!)</f>
        <v>#REF!</v>
      </c>
      <c r="G57" s="204" t="s">
        <v>926</v>
      </c>
      <c r="H57" s="205" t="s">
        <v>828</v>
      </c>
      <c r="I57" s="205" t="s">
        <v>124</v>
      </c>
      <c r="J57" s="204">
        <v>1</v>
      </c>
      <c r="K57" s="206">
        <v>151.80000000000001</v>
      </c>
      <c r="L57" s="207">
        <f>+Tabla1[[#This Row],[Precio Unitario]]*Tabla1[[#This Row],[Cantidad de Insumos]]</f>
        <v>151.80000000000001</v>
      </c>
      <c r="M57" s="323" t="s">
        <v>1054</v>
      </c>
      <c r="N57" s="205" t="s">
        <v>86</v>
      </c>
      <c r="O57" s="194"/>
      <c r="P57" s="194"/>
    </row>
    <row r="58" spans="2:16" ht="12.75" customHeight="1" x14ac:dyDescent="0.2">
      <c r="B58" s="209" t="e">
        <f>IF(Tabla1[[#This Row],[Código_Actividad]]="","",CONCATENATE(Tabla1[[#This Row],[POA]],".",Tabla1[[#This Row],[SRS]],".",Tabla1[[#This Row],[AREA]],".",Tabla1[[#This Row],[TIPO]]))</f>
        <v>#REF!</v>
      </c>
      <c r="C58" s="209" t="e">
        <f>IF(Tabla1[[#This Row],[Código_Actividad]]="","",'[7]Formulario PPGR1'!#REF!)</f>
        <v>#REF!</v>
      </c>
      <c r="D58" s="209" t="e">
        <f>IF(Tabla1[[#This Row],[Código_Actividad]]="","",'[7]Formulario PPGR1'!#REF!)</f>
        <v>#REF!</v>
      </c>
      <c r="E58" s="209" t="e">
        <f>IF(Tabla1[[#This Row],[Código_Actividad]]="","",'[7]Formulario PPGR1'!#REF!)</f>
        <v>#REF!</v>
      </c>
      <c r="F58" s="209" t="e">
        <f>IF(Tabla1[[#This Row],[Código_Actividad]]="","",'[7]Formulario PPGR1'!#REF!)</f>
        <v>#REF!</v>
      </c>
      <c r="G58" s="204" t="s">
        <v>926</v>
      </c>
      <c r="H58" s="205" t="s">
        <v>823</v>
      </c>
      <c r="I58" s="311" t="s">
        <v>717</v>
      </c>
      <c r="J58" s="204">
        <v>80</v>
      </c>
      <c r="K58" s="207">
        <v>150</v>
      </c>
      <c r="L58" s="207">
        <f>+Tabla1[[#This Row],[Precio Unitario]]*Tabla1[[#This Row],[Cantidad de Insumos]]</f>
        <v>12000</v>
      </c>
      <c r="M58" s="323" t="s">
        <v>102</v>
      </c>
      <c r="N58" s="205" t="s">
        <v>86</v>
      </c>
      <c r="O58" s="194"/>
      <c r="P58" s="194"/>
    </row>
    <row r="59" spans="2:16" ht="12.75" customHeight="1" x14ac:dyDescent="0.2">
      <c r="B59" s="209" t="e">
        <f>IF(Tabla1[[#This Row],[Código_Actividad]]="","",CONCATENATE(Tabla1[[#This Row],[POA]],".",Tabla1[[#This Row],[SRS]],".",Tabla1[[#This Row],[AREA]],".",Tabla1[[#This Row],[TIPO]]))</f>
        <v>#REF!</v>
      </c>
      <c r="C59" s="209" t="e">
        <f>IF(Tabla1[[#This Row],[Código_Actividad]]="","",'[7]Formulario PPGR1'!#REF!)</f>
        <v>#REF!</v>
      </c>
      <c r="D59" s="209" t="e">
        <f>IF(Tabla1[[#This Row],[Código_Actividad]]="","",'[7]Formulario PPGR1'!#REF!)</f>
        <v>#REF!</v>
      </c>
      <c r="E59" s="209" t="e">
        <f>IF(Tabla1[[#This Row],[Código_Actividad]]="","",'[7]Formulario PPGR1'!#REF!)</f>
        <v>#REF!</v>
      </c>
      <c r="F59" s="209" t="e">
        <f>IF(Tabla1[[#This Row],[Código_Actividad]]="","",'[7]Formulario PPGR1'!#REF!)</f>
        <v>#REF!</v>
      </c>
      <c r="G59" s="204" t="s">
        <v>903</v>
      </c>
      <c r="H59" s="205" t="s">
        <v>826</v>
      </c>
      <c r="I59" s="205" t="s">
        <v>838</v>
      </c>
      <c r="J59" s="204">
        <v>1</v>
      </c>
      <c r="K59" s="206">
        <v>247.5</v>
      </c>
      <c r="L59" s="207">
        <f>+Tabla1[[#This Row],[Precio Unitario]]*Tabla1[[#This Row],[Cantidad de Insumos]]</f>
        <v>247.5</v>
      </c>
      <c r="M59" s="323" t="s">
        <v>445</v>
      </c>
      <c r="N59" s="205" t="s">
        <v>86</v>
      </c>
      <c r="O59" s="194"/>
      <c r="P59" s="194"/>
    </row>
    <row r="60" spans="2:16" ht="12.75" customHeight="1" x14ac:dyDescent="0.2">
      <c r="B60" s="209" t="e">
        <f>IF(Tabla1[[#This Row],[Código_Actividad]]="","",CONCATENATE(Tabla1[[#This Row],[POA]],".",Tabla1[[#This Row],[SRS]],".",Tabla1[[#This Row],[AREA]],".",Tabla1[[#This Row],[TIPO]]))</f>
        <v>#REF!</v>
      </c>
      <c r="C60" s="209" t="e">
        <f>IF(Tabla1[[#This Row],[Código_Actividad]]="","",'[7]Formulario PPGR1'!#REF!)</f>
        <v>#REF!</v>
      </c>
      <c r="D60" s="209" t="e">
        <f>IF(Tabla1[[#This Row],[Código_Actividad]]="","",'[7]Formulario PPGR1'!#REF!)</f>
        <v>#REF!</v>
      </c>
      <c r="E60" s="209" t="e">
        <f>IF(Tabla1[[#This Row],[Código_Actividad]]="","",'[7]Formulario PPGR1'!#REF!)</f>
        <v>#REF!</v>
      </c>
      <c r="F60" s="209" t="e">
        <f>IF(Tabla1[[#This Row],[Código_Actividad]]="","",'[7]Formulario PPGR1'!#REF!)</f>
        <v>#REF!</v>
      </c>
      <c r="G60" s="204" t="s">
        <v>927</v>
      </c>
      <c r="H60" s="205" t="s">
        <v>826</v>
      </c>
      <c r="I60" s="205" t="s">
        <v>838</v>
      </c>
      <c r="J60" s="204">
        <v>1</v>
      </c>
      <c r="K60" s="206">
        <v>247.5</v>
      </c>
      <c r="L60" s="207">
        <f>+Tabla1[[#This Row],[Precio Unitario]]*Tabla1[[#This Row],[Cantidad de Insumos]]</f>
        <v>247.5</v>
      </c>
      <c r="M60" s="323" t="s">
        <v>445</v>
      </c>
      <c r="N60" s="205" t="s">
        <v>86</v>
      </c>
      <c r="O60" s="194"/>
      <c r="P60" s="194"/>
    </row>
    <row r="61" spans="2:16" ht="12.75" customHeight="1" x14ac:dyDescent="0.2">
      <c r="B61" s="209" t="e">
        <f>IF(Tabla1[[#This Row],[Código_Actividad]]="","",CONCATENATE(Tabla1[[#This Row],[POA]],".",Tabla1[[#This Row],[SRS]],".",Tabla1[[#This Row],[AREA]],".",Tabla1[[#This Row],[TIPO]]))</f>
        <v>#REF!</v>
      </c>
      <c r="C61" s="209" t="e">
        <f>IF(Tabla1[[#This Row],[Código_Actividad]]="","",'[7]Formulario PPGR1'!#REF!)</f>
        <v>#REF!</v>
      </c>
      <c r="D61" s="209" t="e">
        <f>IF(Tabla1[[#This Row],[Código_Actividad]]="","",'[7]Formulario PPGR1'!#REF!)</f>
        <v>#REF!</v>
      </c>
      <c r="E61" s="209" t="e">
        <f>IF(Tabla1[[#This Row],[Código_Actividad]]="","",'[7]Formulario PPGR1'!#REF!)</f>
        <v>#REF!</v>
      </c>
      <c r="F61" s="209" t="e">
        <f>IF(Tabla1[[#This Row],[Código_Actividad]]="","",'[7]Formulario PPGR1'!#REF!)</f>
        <v>#REF!</v>
      </c>
      <c r="G61" s="204" t="s">
        <v>904</v>
      </c>
      <c r="H61" s="205" t="s">
        <v>826</v>
      </c>
      <c r="I61" s="205" t="s">
        <v>838</v>
      </c>
      <c r="J61" s="204">
        <v>1</v>
      </c>
      <c r="K61" s="206">
        <v>247.5</v>
      </c>
      <c r="L61" s="207">
        <f>+Tabla1[[#This Row],[Precio Unitario]]*Tabla1[[#This Row],[Cantidad de Insumos]]</f>
        <v>247.5</v>
      </c>
      <c r="M61" s="323" t="s">
        <v>445</v>
      </c>
      <c r="N61" s="205" t="s">
        <v>86</v>
      </c>
      <c r="O61" s="194"/>
      <c r="P61" s="194"/>
    </row>
    <row r="62" spans="2:16" ht="12.75" customHeight="1" x14ac:dyDescent="0.2">
      <c r="B62" s="209" t="e">
        <f>IF(Tabla1[[#This Row],[Código_Actividad]]="","",CONCATENATE(Tabla1[[#This Row],[POA]],".",Tabla1[[#This Row],[SRS]],".",Tabla1[[#This Row],[AREA]],".",Tabla1[[#This Row],[TIPO]]))</f>
        <v>#REF!</v>
      </c>
      <c r="C62" s="209" t="e">
        <f>IF(Tabla1[[#This Row],[Código_Actividad]]="","",'[7]Formulario PPGR1'!#REF!)</f>
        <v>#REF!</v>
      </c>
      <c r="D62" s="209" t="e">
        <f>IF(Tabla1[[#This Row],[Código_Actividad]]="","",'[7]Formulario PPGR1'!#REF!)</f>
        <v>#REF!</v>
      </c>
      <c r="E62" s="209" t="e">
        <f>IF(Tabla1[[#This Row],[Código_Actividad]]="","",'[7]Formulario PPGR1'!#REF!)</f>
        <v>#REF!</v>
      </c>
      <c r="F62" s="209" t="e">
        <f>IF(Tabla1[[#This Row],[Código_Actividad]]="","",'[7]Formulario PPGR1'!#REF!)</f>
        <v>#REF!</v>
      </c>
      <c r="G62" s="204" t="s">
        <v>897</v>
      </c>
      <c r="H62" s="205" t="s">
        <v>1052</v>
      </c>
      <c r="I62" s="205" t="s">
        <v>1053</v>
      </c>
      <c r="J62" s="204">
        <v>2</v>
      </c>
      <c r="K62" s="206">
        <v>12000</v>
      </c>
      <c r="L62" s="207">
        <f>+Tabla1[[#This Row],[Precio Unitario]]*Tabla1[[#This Row],[Cantidad de Insumos]]</f>
        <v>24000</v>
      </c>
      <c r="M62" s="323" t="s">
        <v>1077</v>
      </c>
      <c r="N62" s="205" t="s">
        <v>86</v>
      </c>
      <c r="O62" s="194"/>
      <c r="P62" s="194"/>
    </row>
    <row r="63" spans="2:16" ht="12.75" customHeight="1" x14ac:dyDescent="0.2">
      <c r="B63" s="209" t="e">
        <f>IF(Tabla1[[#This Row],[Código_Actividad]]="","",CONCATENATE(Tabla1[[#This Row],[POA]],".",Tabla1[[#This Row],[SRS]],".",Tabla1[[#This Row],[AREA]],".",Tabla1[[#This Row],[TIPO]]))</f>
        <v>#REF!</v>
      </c>
      <c r="C63" s="209" t="e">
        <f>IF(Tabla1[[#This Row],[Código_Actividad]]="","",'[7]Formulario PPGR1'!#REF!)</f>
        <v>#REF!</v>
      </c>
      <c r="D63" s="209" t="e">
        <f>IF(Tabla1[[#This Row],[Código_Actividad]]="","",'[7]Formulario PPGR1'!#REF!)</f>
        <v>#REF!</v>
      </c>
      <c r="E63" s="209" t="e">
        <f>IF(Tabla1[[#This Row],[Código_Actividad]]="","",'[7]Formulario PPGR1'!#REF!)</f>
        <v>#REF!</v>
      </c>
      <c r="F63" s="209" t="e">
        <f>IF(Tabla1[[#This Row],[Código_Actividad]]="","",'[7]Formulario PPGR1'!#REF!)</f>
        <v>#REF!</v>
      </c>
      <c r="G63" s="318" t="s">
        <v>905</v>
      </c>
      <c r="H63" s="205" t="s">
        <v>826</v>
      </c>
      <c r="I63" s="205" t="s">
        <v>838</v>
      </c>
      <c r="J63" s="204">
        <v>1</v>
      </c>
      <c r="K63" s="206">
        <v>247.5</v>
      </c>
      <c r="L63" s="207">
        <f>+Tabla1[[#This Row],[Precio Unitario]]*Tabla1[[#This Row],[Cantidad de Insumos]]</f>
        <v>247.5</v>
      </c>
      <c r="M63" s="323" t="s">
        <v>445</v>
      </c>
      <c r="N63" s="205" t="s">
        <v>86</v>
      </c>
      <c r="O63" s="194"/>
      <c r="P63" s="194"/>
    </row>
    <row r="64" spans="2:16" ht="12.75" customHeight="1" x14ac:dyDescent="0.2">
      <c r="B64" s="209" t="e">
        <f>IF(Tabla1[[#This Row],[Código_Actividad]]="","",CONCATENATE(Tabla1[[#This Row],[POA]],".",Tabla1[[#This Row],[SRS]],".",Tabla1[[#This Row],[AREA]],".",Tabla1[[#This Row],[TIPO]]))</f>
        <v>#REF!</v>
      </c>
      <c r="C64" s="209" t="e">
        <f>IF(Tabla1[[#This Row],[Código_Actividad]]="","",'[7]Formulario PPGR1'!#REF!)</f>
        <v>#REF!</v>
      </c>
      <c r="D64" s="209" t="e">
        <f>IF(Tabla1[[#This Row],[Código_Actividad]]="","",'[7]Formulario PPGR1'!#REF!)</f>
        <v>#REF!</v>
      </c>
      <c r="E64" s="209" t="e">
        <f>IF(Tabla1[[#This Row],[Código_Actividad]]="","",'[7]Formulario PPGR1'!#REF!)</f>
        <v>#REF!</v>
      </c>
      <c r="F64" s="209" t="e">
        <f>IF(Tabla1[[#This Row],[Código_Actividad]]="","",'[7]Formulario PPGR1'!#REF!)</f>
        <v>#REF!</v>
      </c>
      <c r="G64" s="318" t="s">
        <v>905</v>
      </c>
      <c r="H64" s="205" t="s">
        <v>828</v>
      </c>
      <c r="I64" s="205" t="s">
        <v>124</v>
      </c>
      <c r="J64" s="204">
        <v>1</v>
      </c>
      <c r="K64" s="206">
        <v>151.80000000000001</v>
      </c>
      <c r="L64" s="207">
        <f>+Tabla1[[#This Row],[Precio Unitario]]*Tabla1[[#This Row],[Cantidad de Insumos]]</f>
        <v>151.80000000000001</v>
      </c>
      <c r="M64" s="323" t="s">
        <v>1054</v>
      </c>
      <c r="N64" s="205" t="s">
        <v>86</v>
      </c>
      <c r="O64" s="194"/>
      <c r="P64" s="194"/>
    </row>
    <row r="65" spans="2:16" ht="12.75" customHeight="1" x14ac:dyDescent="0.2">
      <c r="B65" s="312" t="e">
        <f>IF(Tabla1[[#This Row],[Código_Actividad]]="","",CONCATENATE(Tabla1[[#This Row],[POA]],".",Tabla1[[#This Row],[SRS]],".",Tabla1[[#This Row],[AREA]],".",Tabla1[[#This Row],[TIPO]]))</f>
        <v>#REF!</v>
      </c>
      <c r="C65" s="312" t="e">
        <f>IF(Tabla1[[#This Row],[Código_Actividad]]="","",'[7]Formulario PPGR1'!#REF!)</f>
        <v>#REF!</v>
      </c>
      <c r="D65" s="312" t="e">
        <f>IF(Tabla1[[#This Row],[Código_Actividad]]="","",'[7]Formulario PPGR1'!#REF!)</f>
        <v>#REF!</v>
      </c>
      <c r="E65" s="312" t="e">
        <f>IF(Tabla1[[#This Row],[Código_Actividad]]="","",'[7]Formulario PPGR1'!#REF!)</f>
        <v>#REF!</v>
      </c>
      <c r="F65" s="312" t="e">
        <f>IF(Tabla1[[#This Row],[Código_Actividad]]="","",'[7]Formulario PPGR1'!#REF!)</f>
        <v>#REF!</v>
      </c>
      <c r="G65" s="313" t="s">
        <v>1061</v>
      </c>
      <c r="H65" s="314" t="s">
        <v>826</v>
      </c>
      <c r="I65" s="315" t="s">
        <v>838</v>
      </c>
      <c r="J65" s="313">
        <v>1</v>
      </c>
      <c r="K65" s="316">
        <v>247.5</v>
      </c>
      <c r="L65" s="316">
        <f>+Tabla1[[#This Row],[Precio Unitario]]*Tabla1[[#This Row],[Cantidad de Insumos]]</f>
        <v>247.5</v>
      </c>
      <c r="M65" s="323" t="s">
        <v>445</v>
      </c>
      <c r="N65" s="205" t="s">
        <v>86</v>
      </c>
      <c r="O65" s="194"/>
      <c r="P65" s="194"/>
    </row>
    <row r="66" spans="2:16" ht="12.75" customHeight="1" x14ac:dyDescent="0.2">
      <c r="B66" s="209" t="e">
        <f>IF(Tabla1[[#This Row],[Código_Actividad]]="","",CONCATENATE(Tabla1[[#This Row],[POA]],".",Tabla1[[#This Row],[SRS]],".",Tabla1[[#This Row],[AREA]],".",Tabla1[[#This Row],[TIPO]]))</f>
        <v>#REF!</v>
      </c>
      <c r="C66" s="209" t="e">
        <f>IF(Tabla1[[#This Row],[Código_Actividad]]="","",'[7]Formulario PPGR1'!#REF!)</f>
        <v>#REF!</v>
      </c>
      <c r="D66" s="209" t="e">
        <f>IF(Tabla1[[#This Row],[Código_Actividad]]="","",'[7]Formulario PPGR1'!#REF!)</f>
        <v>#REF!</v>
      </c>
      <c r="E66" s="209" t="e">
        <f>IF(Tabla1[[#This Row],[Código_Actividad]]="","",'[7]Formulario PPGR1'!#REF!)</f>
        <v>#REF!</v>
      </c>
      <c r="F66" s="209" t="e">
        <f>IF(Tabla1[[#This Row],[Código_Actividad]]="","",'[7]Formulario PPGR1'!#REF!)</f>
        <v>#REF!</v>
      </c>
      <c r="G66" s="204" t="s">
        <v>1061</v>
      </c>
      <c r="H66" s="205" t="s">
        <v>828</v>
      </c>
      <c r="I66" s="205" t="s">
        <v>124</v>
      </c>
      <c r="J66" s="204">
        <v>1</v>
      </c>
      <c r="K66" s="206">
        <v>151.80000000000001</v>
      </c>
      <c r="L66" s="207">
        <f>+Tabla1[[#This Row],[Precio Unitario]]*Tabla1[[#This Row],[Cantidad de Insumos]]</f>
        <v>151.80000000000001</v>
      </c>
      <c r="M66" s="323" t="s">
        <v>1054</v>
      </c>
      <c r="N66" s="205" t="s">
        <v>86</v>
      </c>
      <c r="O66" s="194"/>
      <c r="P66" s="194"/>
    </row>
    <row r="67" spans="2:16" ht="12.75" customHeight="1" x14ac:dyDescent="0.2">
      <c r="B67" s="209" t="e">
        <f>IF(Tabla1[[#This Row],[Código_Actividad]]="","",CONCATENATE(Tabla1[[#This Row],[POA]],".",Tabla1[[#This Row],[SRS]],".",Tabla1[[#This Row],[AREA]],".",Tabla1[[#This Row],[TIPO]]))</f>
        <v>#REF!</v>
      </c>
      <c r="C67" s="209" t="e">
        <f>IF(Tabla1[[#This Row],[Código_Actividad]]="","",'[7]Formulario PPGR1'!#REF!)</f>
        <v>#REF!</v>
      </c>
      <c r="D67" s="209" t="e">
        <f>IF(Tabla1[[#This Row],[Código_Actividad]]="","",'[7]Formulario PPGR1'!#REF!)</f>
        <v>#REF!</v>
      </c>
      <c r="E67" s="209" t="e">
        <f>IF(Tabla1[[#This Row],[Código_Actividad]]="","",'[7]Formulario PPGR1'!#REF!)</f>
        <v>#REF!</v>
      </c>
      <c r="F67" s="209" t="e">
        <f>IF(Tabla1[[#This Row],[Código_Actividad]]="","",'[7]Formulario PPGR1'!#REF!)</f>
        <v>#REF!</v>
      </c>
      <c r="G67" s="318" t="s">
        <v>906</v>
      </c>
      <c r="H67" s="205" t="s">
        <v>826</v>
      </c>
      <c r="I67" s="205" t="s">
        <v>838</v>
      </c>
      <c r="J67" s="204">
        <v>1</v>
      </c>
      <c r="K67" s="206">
        <v>247.5</v>
      </c>
      <c r="L67" s="207">
        <f>+Tabla1[[#This Row],[Precio Unitario]]*Tabla1[[#This Row],[Cantidad de Insumos]]</f>
        <v>247.5</v>
      </c>
      <c r="M67" s="323" t="s">
        <v>445</v>
      </c>
      <c r="N67" s="205" t="s">
        <v>86</v>
      </c>
      <c r="O67" s="194"/>
      <c r="P67" s="194"/>
    </row>
    <row r="68" spans="2:16" ht="12.75" customHeight="1" x14ac:dyDescent="0.2">
      <c r="B68" s="209" t="e">
        <f>IF(Tabla1[[#This Row],[Código_Actividad]]="","",CONCATENATE(Tabla1[[#This Row],[POA]],".",Tabla1[[#This Row],[SRS]],".",Tabla1[[#This Row],[AREA]],".",Tabla1[[#This Row],[TIPO]]))</f>
        <v>#REF!</v>
      </c>
      <c r="C68" s="209" t="e">
        <f>IF(Tabla1[[#This Row],[Código_Actividad]]="","",'[7]Formulario PPGR1'!#REF!)</f>
        <v>#REF!</v>
      </c>
      <c r="D68" s="209" t="e">
        <f>IF(Tabla1[[#This Row],[Código_Actividad]]="","",'[7]Formulario PPGR1'!#REF!)</f>
        <v>#REF!</v>
      </c>
      <c r="E68" s="209" t="e">
        <f>IF(Tabla1[[#This Row],[Código_Actividad]]="","",'[7]Formulario PPGR1'!#REF!)</f>
        <v>#REF!</v>
      </c>
      <c r="F68" s="209" t="e">
        <f>IF(Tabla1[[#This Row],[Código_Actividad]]="","",'[7]Formulario PPGR1'!#REF!)</f>
        <v>#REF!</v>
      </c>
      <c r="G68" s="318" t="s">
        <v>906</v>
      </c>
      <c r="H68" s="205" t="s">
        <v>828</v>
      </c>
      <c r="I68" s="205" t="s">
        <v>124</v>
      </c>
      <c r="J68" s="204">
        <v>1</v>
      </c>
      <c r="K68" s="206">
        <v>151.80000000000001</v>
      </c>
      <c r="L68" s="207">
        <f>+Tabla1[[#This Row],[Precio Unitario]]*Tabla1[[#This Row],[Cantidad de Insumos]]</f>
        <v>151.80000000000001</v>
      </c>
      <c r="M68" s="323" t="s">
        <v>1054</v>
      </c>
      <c r="N68" s="205" t="s">
        <v>86</v>
      </c>
      <c r="O68" s="194"/>
      <c r="P68" s="194"/>
    </row>
    <row r="69" spans="2:16" ht="12.75" customHeight="1" x14ac:dyDescent="0.2">
      <c r="B69" s="209" t="e">
        <f>IF(Tabla1[[#This Row],[Código_Actividad]]="","",CONCATENATE(Tabla1[[#This Row],[POA]],".",Tabla1[[#This Row],[SRS]],".",Tabla1[[#This Row],[AREA]],".",Tabla1[[#This Row],[TIPO]]))</f>
        <v>#REF!</v>
      </c>
      <c r="C69" s="209" t="e">
        <f>IF(Tabla1[[#This Row],[Código_Actividad]]="","",'[7]Formulario PPGR1'!#REF!)</f>
        <v>#REF!</v>
      </c>
      <c r="D69" s="209" t="e">
        <f>IF(Tabla1[[#This Row],[Código_Actividad]]="","",'[7]Formulario PPGR1'!#REF!)</f>
        <v>#REF!</v>
      </c>
      <c r="E69" s="209" t="e">
        <f>IF(Tabla1[[#This Row],[Código_Actividad]]="","",'[7]Formulario PPGR1'!#REF!)</f>
        <v>#REF!</v>
      </c>
      <c r="F69" s="209" t="e">
        <f>IF(Tabla1[[#This Row],[Código_Actividad]]="","",'[7]Formulario PPGR1'!#REF!)</f>
        <v>#REF!</v>
      </c>
      <c r="G69" s="318" t="s">
        <v>906</v>
      </c>
      <c r="H69" s="205" t="s">
        <v>823</v>
      </c>
      <c r="I69" s="205" t="s">
        <v>717</v>
      </c>
      <c r="J69" s="204">
        <v>16</v>
      </c>
      <c r="K69" s="206">
        <v>150</v>
      </c>
      <c r="L69" s="207">
        <f>+Tabla1[[#This Row],[Precio Unitario]]*Tabla1[[#This Row],[Cantidad de Insumos]]</f>
        <v>2400</v>
      </c>
      <c r="M69" s="323" t="s">
        <v>102</v>
      </c>
      <c r="N69" s="205" t="s">
        <v>86</v>
      </c>
      <c r="O69" s="194"/>
      <c r="P69" s="194"/>
    </row>
    <row r="70" spans="2:16" ht="12.75" customHeight="1" x14ac:dyDescent="0.2">
      <c r="B70" s="209" t="e">
        <f>IF(Tabla1[[#This Row],[Código_Actividad]]="","",CONCATENATE(Tabla1[[#This Row],[POA]],".",Tabla1[[#This Row],[SRS]],".",Tabla1[[#This Row],[AREA]],".",Tabla1[[#This Row],[TIPO]]))</f>
        <v>#REF!</v>
      </c>
      <c r="C70" s="209" t="e">
        <f>IF(Tabla1[[#This Row],[Código_Actividad]]="","",'[7]Formulario PPGR1'!#REF!)</f>
        <v>#REF!</v>
      </c>
      <c r="D70" s="209" t="e">
        <f>IF(Tabla1[[#This Row],[Código_Actividad]]="","",'[7]Formulario PPGR1'!#REF!)</f>
        <v>#REF!</v>
      </c>
      <c r="E70" s="209" t="e">
        <f>IF(Tabla1[[#This Row],[Código_Actividad]]="","",'[7]Formulario PPGR1'!#REF!)</f>
        <v>#REF!</v>
      </c>
      <c r="F70" s="209" t="e">
        <f>IF(Tabla1[[#This Row],[Código_Actividad]]="","",'[7]Formulario PPGR1'!#REF!)</f>
        <v>#REF!</v>
      </c>
      <c r="G70" s="318" t="s">
        <v>906</v>
      </c>
      <c r="H70" s="205" t="s">
        <v>825</v>
      </c>
      <c r="I70" s="205" t="s">
        <v>837</v>
      </c>
      <c r="J70" s="204">
        <v>1</v>
      </c>
      <c r="K70" s="206">
        <v>450</v>
      </c>
      <c r="L70" s="207">
        <f>+Tabla1[[#This Row],[Precio Unitario]]*Tabla1[[#This Row],[Cantidad de Insumos]]</f>
        <v>450</v>
      </c>
      <c r="M70" s="323" t="s">
        <v>102</v>
      </c>
      <c r="N70" s="205" t="s">
        <v>86</v>
      </c>
      <c r="O70" s="194"/>
      <c r="P70" s="194"/>
    </row>
    <row r="71" spans="2:16" ht="12.75" customHeight="1" x14ac:dyDescent="0.2">
      <c r="B71" s="209" t="e">
        <f>IF(Tabla1[[#This Row],[Código_Actividad]]="","",CONCATENATE(Tabla1[[#This Row],[POA]],".",Tabla1[[#This Row],[SRS]],".",Tabla1[[#This Row],[AREA]],".",Tabla1[[#This Row],[TIPO]]))</f>
        <v>#REF!</v>
      </c>
      <c r="C71" s="209" t="e">
        <f>IF(Tabla1[[#This Row],[Código_Actividad]]="","",'[7]Formulario PPGR1'!#REF!)</f>
        <v>#REF!</v>
      </c>
      <c r="D71" s="209" t="e">
        <f>IF(Tabla1[[#This Row],[Código_Actividad]]="","",'[7]Formulario PPGR1'!#REF!)</f>
        <v>#REF!</v>
      </c>
      <c r="E71" s="209" t="e">
        <f>IF(Tabla1[[#This Row],[Código_Actividad]]="","",'[7]Formulario PPGR1'!#REF!)</f>
        <v>#REF!</v>
      </c>
      <c r="F71" s="209" t="e">
        <f>IF(Tabla1[[#This Row],[Código_Actividad]]="","",'[7]Formulario PPGR1'!#REF!)</f>
        <v>#REF!</v>
      </c>
      <c r="G71" s="318" t="s">
        <v>906</v>
      </c>
      <c r="H71" s="205" t="s">
        <v>836</v>
      </c>
      <c r="I71" s="205" t="s">
        <v>839</v>
      </c>
      <c r="J71" s="204">
        <v>2</v>
      </c>
      <c r="K71" s="206">
        <v>50</v>
      </c>
      <c r="L71" s="207">
        <f>+Tabla1[[#This Row],[Precio Unitario]]*Tabla1[[#This Row],[Cantidad de Insumos]]</f>
        <v>100</v>
      </c>
      <c r="M71" s="323" t="s">
        <v>125</v>
      </c>
      <c r="N71" s="205" t="s">
        <v>86</v>
      </c>
      <c r="O71" s="194"/>
      <c r="P71" s="194"/>
    </row>
    <row r="72" spans="2:16" ht="12.75" customHeight="1" x14ac:dyDescent="0.2">
      <c r="B72" s="209" t="e">
        <f>IF(Tabla1[[#This Row],[Código_Actividad]]="","",CONCATENATE(Tabla1[[#This Row],[POA]],".",Tabla1[[#This Row],[SRS]],".",Tabla1[[#This Row],[AREA]],".",Tabla1[[#This Row],[TIPO]]))</f>
        <v>#REF!</v>
      </c>
      <c r="C72" s="209" t="e">
        <f>IF(Tabla1[[#This Row],[Código_Actividad]]="","",'[7]Formulario PPGR1'!#REF!)</f>
        <v>#REF!</v>
      </c>
      <c r="D72" s="209" t="e">
        <f>IF(Tabla1[[#This Row],[Código_Actividad]]="","",'[7]Formulario PPGR1'!#REF!)</f>
        <v>#REF!</v>
      </c>
      <c r="E72" s="209" t="e">
        <f>IF(Tabla1[[#This Row],[Código_Actividad]]="","",'[7]Formulario PPGR1'!#REF!)</f>
        <v>#REF!</v>
      </c>
      <c r="F72" s="209" t="e">
        <f>IF(Tabla1[[#This Row],[Código_Actividad]]="","",'[7]Formulario PPGR1'!#REF!)</f>
        <v>#REF!</v>
      </c>
      <c r="G72" s="318" t="s">
        <v>925</v>
      </c>
      <c r="H72" s="205" t="s">
        <v>826</v>
      </c>
      <c r="I72" s="205" t="s">
        <v>838</v>
      </c>
      <c r="J72" s="204">
        <v>1</v>
      </c>
      <c r="K72" s="206">
        <v>247.5</v>
      </c>
      <c r="L72" s="207">
        <f>+Tabla1[[#This Row],[Precio Unitario]]*Tabla1[[#This Row],[Cantidad de Insumos]]</f>
        <v>247.5</v>
      </c>
      <c r="M72" s="323" t="s">
        <v>445</v>
      </c>
      <c r="N72" s="205" t="s">
        <v>86</v>
      </c>
      <c r="O72" s="194"/>
      <c r="P72" s="194"/>
    </row>
    <row r="73" spans="2:16" ht="12.75" customHeight="1" x14ac:dyDescent="0.2">
      <c r="B73" s="209" t="e">
        <f>IF(Tabla1[[#This Row],[Código_Actividad]]="","",CONCATENATE(Tabla1[[#This Row],[POA]],".",Tabla1[[#This Row],[SRS]],".",Tabla1[[#This Row],[AREA]],".",Tabla1[[#This Row],[TIPO]]))</f>
        <v>#REF!</v>
      </c>
      <c r="C73" s="209" t="e">
        <f>IF(Tabla1[[#This Row],[Código_Actividad]]="","",'[7]Formulario PPGR1'!#REF!)</f>
        <v>#REF!</v>
      </c>
      <c r="D73" s="209" t="e">
        <f>IF(Tabla1[[#This Row],[Código_Actividad]]="","",'[7]Formulario PPGR1'!#REF!)</f>
        <v>#REF!</v>
      </c>
      <c r="E73" s="209" t="e">
        <f>IF(Tabla1[[#This Row],[Código_Actividad]]="","",'[7]Formulario PPGR1'!#REF!)</f>
        <v>#REF!</v>
      </c>
      <c r="F73" s="209" t="e">
        <f>IF(Tabla1[[#This Row],[Código_Actividad]]="","",'[7]Formulario PPGR1'!#REF!)</f>
        <v>#REF!</v>
      </c>
      <c r="G73" s="318" t="s">
        <v>925</v>
      </c>
      <c r="H73" s="205" t="s">
        <v>829</v>
      </c>
      <c r="I73" s="205" t="s">
        <v>124</v>
      </c>
      <c r="J73" s="204">
        <v>1</v>
      </c>
      <c r="K73" s="206">
        <v>82.5</v>
      </c>
      <c r="L73" s="207">
        <f>+Tabla1[[#This Row],[Precio Unitario]]*Tabla1[[#This Row],[Cantidad de Insumos]]</f>
        <v>82.5</v>
      </c>
      <c r="M73" s="323" t="s">
        <v>1054</v>
      </c>
      <c r="N73" s="205" t="s">
        <v>86</v>
      </c>
      <c r="O73" s="194"/>
      <c r="P73" s="194"/>
    </row>
    <row r="74" spans="2:16" ht="12.75" customHeight="1" x14ac:dyDescent="0.2">
      <c r="B74" s="209" t="e">
        <f>IF(Tabla1[[#This Row],[Código_Actividad]]="","",CONCATENATE(Tabla1[[#This Row],[POA]],".",Tabla1[[#This Row],[SRS]],".",Tabla1[[#This Row],[AREA]],".",Tabla1[[#This Row],[TIPO]]))</f>
        <v>#REF!</v>
      </c>
      <c r="C74" s="209" t="e">
        <f>IF(Tabla1[[#This Row],[Código_Actividad]]="","",'[7]Formulario PPGR1'!#REF!)</f>
        <v>#REF!</v>
      </c>
      <c r="D74" s="209" t="e">
        <f>IF(Tabla1[[#This Row],[Código_Actividad]]="","",'[7]Formulario PPGR1'!#REF!)</f>
        <v>#REF!</v>
      </c>
      <c r="E74" s="209" t="e">
        <f>IF(Tabla1[[#This Row],[Código_Actividad]]="","",'[7]Formulario PPGR1'!#REF!)</f>
        <v>#REF!</v>
      </c>
      <c r="F74" s="209" t="e">
        <f>IF(Tabla1[[#This Row],[Código_Actividad]]="","",'[7]Formulario PPGR1'!#REF!)</f>
        <v>#REF!</v>
      </c>
      <c r="G74" s="318" t="s">
        <v>925</v>
      </c>
      <c r="H74" s="205" t="s">
        <v>636</v>
      </c>
      <c r="I74" s="205" t="s">
        <v>717</v>
      </c>
      <c r="J74" s="204">
        <v>4</v>
      </c>
      <c r="K74" s="206">
        <v>5</v>
      </c>
      <c r="L74" s="207">
        <f>+Tabla1[[#This Row],[Precio Unitario]]*Tabla1[[#This Row],[Cantidad de Insumos]]</f>
        <v>20</v>
      </c>
      <c r="M74" s="323" t="s">
        <v>1054</v>
      </c>
      <c r="N74" s="205" t="s">
        <v>86</v>
      </c>
      <c r="O74" s="194"/>
      <c r="P74" s="194"/>
    </row>
    <row r="75" spans="2:16" ht="12.75" customHeight="1" x14ac:dyDescent="0.2">
      <c r="B75" s="209" t="e">
        <f>IF(Tabla1[[#This Row],[Código_Actividad]]="","",CONCATENATE(Tabla1[[#This Row],[POA]],".",Tabla1[[#This Row],[SRS]],".",Tabla1[[#This Row],[AREA]],".",Tabla1[[#This Row],[TIPO]]))</f>
        <v>#REF!</v>
      </c>
      <c r="C75" s="209" t="e">
        <f>IF(Tabla1[[#This Row],[Código_Actividad]]="","",'[7]Formulario PPGR1'!#REF!)</f>
        <v>#REF!</v>
      </c>
      <c r="D75" s="209" t="e">
        <f>IF(Tabla1[[#This Row],[Código_Actividad]]="","",'[7]Formulario PPGR1'!#REF!)</f>
        <v>#REF!</v>
      </c>
      <c r="E75" s="209" t="e">
        <f>IF(Tabla1[[#This Row],[Código_Actividad]]="","",'[7]Formulario PPGR1'!#REF!)</f>
        <v>#REF!</v>
      </c>
      <c r="F75" s="209" t="e">
        <f>IF(Tabla1[[#This Row],[Código_Actividad]]="","",'[7]Formulario PPGR1'!#REF!)</f>
        <v>#REF!</v>
      </c>
      <c r="G75" s="318" t="s">
        <v>925</v>
      </c>
      <c r="H75" s="205" t="s">
        <v>831</v>
      </c>
      <c r="I75" s="205" t="s">
        <v>717</v>
      </c>
      <c r="J75" s="204">
        <v>4</v>
      </c>
      <c r="K75" s="206">
        <v>10</v>
      </c>
      <c r="L75" s="207">
        <f>+Tabla1[[#This Row],[Precio Unitario]]*Tabla1[[#This Row],[Cantidad de Insumos]]</f>
        <v>40</v>
      </c>
      <c r="M75" s="323" t="s">
        <v>1054</v>
      </c>
      <c r="N75" s="205" t="s">
        <v>86</v>
      </c>
      <c r="O75" s="194"/>
      <c r="P75" s="194"/>
    </row>
    <row r="76" spans="2:16" ht="12.75" customHeight="1" x14ac:dyDescent="0.2">
      <c r="B76" s="209" t="e">
        <f>IF(Tabla1[[#This Row],[Código_Actividad]]="","",CONCATENATE(Tabla1[[#This Row],[POA]],".",Tabla1[[#This Row],[SRS]],".",Tabla1[[#This Row],[AREA]],".",Tabla1[[#This Row],[TIPO]]))</f>
        <v>#REF!</v>
      </c>
      <c r="C76" s="209" t="e">
        <f>IF(Tabla1[[#This Row],[Código_Actividad]]="","",'[7]Formulario PPGR1'!#REF!)</f>
        <v>#REF!</v>
      </c>
      <c r="D76" s="209" t="e">
        <f>IF(Tabla1[[#This Row],[Código_Actividad]]="","",'[7]Formulario PPGR1'!#REF!)</f>
        <v>#REF!</v>
      </c>
      <c r="E76" s="209" t="e">
        <f>IF(Tabla1[[#This Row],[Código_Actividad]]="","",'[7]Formulario PPGR1'!#REF!)</f>
        <v>#REF!</v>
      </c>
      <c r="F76" s="209" t="e">
        <f>IF(Tabla1[[#This Row],[Código_Actividad]]="","",'[7]Formulario PPGR1'!#REF!)</f>
        <v>#REF!</v>
      </c>
      <c r="G76" s="318" t="s">
        <v>896</v>
      </c>
      <c r="H76" s="205" t="s">
        <v>826</v>
      </c>
      <c r="I76" s="205" t="s">
        <v>838</v>
      </c>
      <c r="J76" s="204">
        <v>1</v>
      </c>
      <c r="K76" s="206">
        <v>247.5</v>
      </c>
      <c r="L76" s="207">
        <f>+Tabla1[[#This Row],[Precio Unitario]]*Tabla1[[#This Row],[Cantidad de Insumos]]</f>
        <v>247.5</v>
      </c>
      <c r="M76" s="323" t="s">
        <v>445</v>
      </c>
      <c r="N76" s="205" t="s">
        <v>86</v>
      </c>
      <c r="O76" s="194"/>
      <c r="P76" s="194"/>
    </row>
    <row r="77" spans="2:16" ht="12.75" customHeight="1" x14ac:dyDescent="0.2">
      <c r="B77" s="209" t="e">
        <f>IF(Tabla1[[#This Row],[Código_Actividad]]="","",CONCATENATE(Tabla1[[#This Row],[POA]],".",Tabla1[[#This Row],[SRS]],".",Tabla1[[#This Row],[AREA]],".",Tabla1[[#This Row],[TIPO]]))</f>
        <v>#REF!</v>
      </c>
      <c r="C77" s="209" t="e">
        <f>IF(Tabla1[[#This Row],[Código_Actividad]]="","",'[7]Formulario PPGR1'!#REF!)</f>
        <v>#REF!</v>
      </c>
      <c r="D77" s="209" t="e">
        <f>IF(Tabla1[[#This Row],[Código_Actividad]]="","",'[7]Formulario PPGR1'!#REF!)</f>
        <v>#REF!</v>
      </c>
      <c r="E77" s="209" t="e">
        <f>IF(Tabla1[[#This Row],[Código_Actividad]]="","",'[7]Formulario PPGR1'!#REF!)</f>
        <v>#REF!</v>
      </c>
      <c r="F77" s="209" t="e">
        <f>IF(Tabla1[[#This Row],[Código_Actividad]]="","",'[7]Formulario PPGR1'!#REF!)</f>
        <v>#REF!</v>
      </c>
      <c r="G77" s="318" t="s">
        <v>897</v>
      </c>
      <c r="H77" s="205" t="s">
        <v>829</v>
      </c>
      <c r="I77" s="205" t="s">
        <v>124</v>
      </c>
      <c r="J77" s="204">
        <v>1</v>
      </c>
      <c r="K77" s="206">
        <v>82.5</v>
      </c>
      <c r="L77" s="207">
        <f>+Tabla1[[#This Row],[Precio Unitario]]*Tabla1[[#This Row],[Cantidad de Insumos]]</f>
        <v>82.5</v>
      </c>
      <c r="M77" s="323" t="s">
        <v>1054</v>
      </c>
      <c r="N77" s="205" t="s">
        <v>86</v>
      </c>
      <c r="O77" s="194"/>
      <c r="P77" s="194"/>
    </row>
    <row r="78" spans="2:16" ht="12.75" customHeight="1" x14ac:dyDescent="0.2">
      <c r="B78" s="209" t="e">
        <f>IF(Tabla1[[#This Row],[Código_Actividad]]="","",CONCATENATE(Tabla1[[#This Row],[POA]],".",Tabla1[[#This Row],[SRS]],".",Tabla1[[#This Row],[AREA]],".",Tabla1[[#This Row],[TIPO]]))</f>
        <v>#REF!</v>
      </c>
      <c r="C78" s="209" t="e">
        <f>IF(Tabla1[[#This Row],[Código_Actividad]]="","",'[7]Formulario PPGR1'!#REF!)</f>
        <v>#REF!</v>
      </c>
      <c r="D78" s="209" t="e">
        <f>IF(Tabla1[[#This Row],[Código_Actividad]]="","",'[7]Formulario PPGR1'!#REF!)</f>
        <v>#REF!</v>
      </c>
      <c r="E78" s="209" t="e">
        <f>IF(Tabla1[[#This Row],[Código_Actividad]]="","",'[7]Formulario PPGR1'!#REF!)</f>
        <v>#REF!</v>
      </c>
      <c r="F78" s="209" t="e">
        <f>IF(Tabla1[[#This Row],[Código_Actividad]]="","",'[7]Formulario PPGR1'!#REF!)</f>
        <v>#REF!</v>
      </c>
      <c r="G78" s="318" t="s">
        <v>898</v>
      </c>
      <c r="H78" s="205" t="s">
        <v>636</v>
      </c>
      <c r="I78" s="205" t="s">
        <v>717</v>
      </c>
      <c r="J78" s="204">
        <v>4</v>
      </c>
      <c r="K78" s="206">
        <v>5</v>
      </c>
      <c r="L78" s="207">
        <f>+Tabla1[[#This Row],[Precio Unitario]]*Tabla1[[#This Row],[Cantidad de Insumos]]</f>
        <v>20</v>
      </c>
      <c r="M78" s="323" t="s">
        <v>1054</v>
      </c>
      <c r="N78" s="205" t="s">
        <v>86</v>
      </c>
      <c r="O78" s="194"/>
      <c r="P78" s="194"/>
    </row>
    <row r="79" spans="2:16" ht="12.75" customHeight="1" x14ac:dyDescent="0.2">
      <c r="B79" s="209" t="e">
        <f>IF(Tabla1[[#This Row],[Código_Actividad]]="","",CONCATENATE(Tabla1[[#This Row],[POA]],".",Tabla1[[#This Row],[SRS]],".",Tabla1[[#This Row],[AREA]],".",Tabla1[[#This Row],[TIPO]]))</f>
        <v>#REF!</v>
      </c>
      <c r="C79" s="209" t="e">
        <f>IF(Tabla1[[#This Row],[Código_Actividad]]="","",'[7]Formulario PPGR1'!#REF!)</f>
        <v>#REF!</v>
      </c>
      <c r="D79" s="209" t="e">
        <f>IF(Tabla1[[#This Row],[Código_Actividad]]="","",'[7]Formulario PPGR1'!#REF!)</f>
        <v>#REF!</v>
      </c>
      <c r="E79" s="209" t="e">
        <f>IF(Tabla1[[#This Row],[Código_Actividad]]="","",'[7]Formulario PPGR1'!#REF!)</f>
        <v>#REF!</v>
      </c>
      <c r="F79" s="209" t="e">
        <f>IF(Tabla1[[#This Row],[Código_Actividad]]="","",'[7]Formulario PPGR1'!#REF!)</f>
        <v>#REF!</v>
      </c>
      <c r="G79" s="318" t="s">
        <v>1081</v>
      </c>
      <c r="H79" s="205" t="s">
        <v>831</v>
      </c>
      <c r="I79" s="205" t="s">
        <v>717</v>
      </c>
      <c r="J79" s="204">
        <v>4</v>
      </c>
      <c r="K79" s="206">
        <v>10</v>
      </c>
      <c r="L79" s="207">
        <f>+Tabla1[[#This Row],[Precio Unitario]]*Tabla1[[#This Row],[Cantidad de Insumos]]</f>
        <v>40</v>
      </c>
      <c r="M79" s="323" t="s">
        <v>1054</v>
      </c>
      <c r="N79" s="205" t="s">
        <v>86</v>
      </c>
      <c r="O79" s="194"/>
      <c r="P79" s="194"/>
    </row>
    <row r="80" spans="2:16" ht="12.75" customHeight="1" x14ac:dyDescent="0.2">
      <c r="B80" s="209" t="e">
        <f>IF(Tabla1[[#This Row],[Código_Actividad]]="","",CONCATENATE(Tabla1[[#This Row],[POA]],".",Tabla1[[#This Row],[SRS]],".",Tabla1[[#This Row],[AREA]],".",Tabla1[[#This Row],[TIPO]]))</f>
        <v>#REF!</v>
      </c>
      <c r="C80" s="209" t="e">
        <f>IF(Tabla1[[#This Row],[Código_Actividad]]="","",'[7]Formulario PPGR1'!#REF!)</f>
        <v>#REF!</v>
      </c>
      <c r="D80" s="209" t="e">
        <f>IF(Tabla1[[#This Row],[Código_Actividad]]="","",'[7]Formulario PPGR1'!#REF!)</f>
        <v>#REF!</v>
      </c>
      <c r="E80" s="209" t="e">
        <f>IF(Tabla1[[#This Row],[Código_Actividad]]="","",'[7]Formulario PPGR1'!#REF!)</f>
        <v>#REF!</v>
      </c>
      <c r="F80" s="209" t="e">
        <f>IF(Tabla1[[#This Row],[Código_Actividad]]="","",'[7]Formulario PPGR1'!#REF!)</f>
        <v>#REF!</v>
      </c>
      <c r="G80" s="318" t="s">
        <v>924</v>
      </c>
      <c r="H80" s="205" t="s">
        <v>826</v>
      </c>
      <c r="I80" s="205" t="s">
        <v>838</v>
      </c>
      <c r="J80" s="204">
        <v>1</v>
      </c>
      <c r="K80" s="206">
        <v>247.5</v>
      </c>
      <c r="L80" s="207">
        <f>+Tabla1[[#This Row],[Precio Unitario]]*Tabla1[[#This Row],[Cantidad de Insumos]]</f>
        <v>247.5</v>
      </c>
      <c r="M80" s="323" t="s">
        <v>445</v>
      </c>
      <c r="N80" s="205" t="s">
        <v>86</v>
      </c>
      <c r="O80" s="194"/>
      <c r="P80" s="194"/>
    </row>
    <row r="81" spans="2:16" ht="12.75" customHeight="1" x14ac:dyDescent="0.2">
      <c r="B81" s="209" t="e">
        <f>IF(Tabla1[[#This Row],[Código_Actividad]]="","",CONCATENATE(Tabla1[[#This Row],[POA]],".",Tabla1[[#This Row],[SRS]],".",Tabla1[[#This Row],[AREA]],".",Tabla1[[#This Row],[TIPO]]))</f>
        <v>#REF!</v>
      </c>
      <c r="C81" s="209" t="e">
        <f>IF(Tabla1[[#This Row],[Código_Actividad]]="","",'[7]Formulario PPGR1'!#REF!)</f>
        <v>#REF!</v>
      </c>
      <c r="D81" s="209" t="e">
        <f>IF(Tabla1[[#This Row],[Código_Actividad]]="","",'[7]Formulario PPGR1'!#REF!)</f>
        <v>#REF!</v>
      </c>
      <c r="E81" s="209" t="e">
        <f>IF(Tabla1[[#This Row],[Código_Actividad]]="","",'[7]Formulario PPGR1'!#REF!)</f>
        <v>#REF!</v>
      </c>
      <c r="F81" s="209" t="e">
        <f>IF(Tabla1[[#This Row],[Código_Actividad]]="","",'[7]Formulario PPGR1'!#REF!)</f>
        <v>#REF!</v>
      </c>
      <c r="G81" s="318" t="s">
        <v>924</v>
      </c>
      <c r="H81" s="205" t="s">
        <v>829</v>
      </c>
      <c r="I81" s="205" t="s">
        <v>124</v>
      </c>
      <c r="J81" s="204">
        <v>2</v>
      </c>
      <c r="K81" s="206">
        <v>82.5</v>
      </c>
      <c r="L81" s="207">
        <f>+Tabla1[[#This Row],[Precio Unitario]]*Tabla1[[#This Row],[Cantidad de Insumos]]</f>
        <v>165</v>
      </c>
      <c r="M81" s="323" t="s">
        <v>1054</v>
      </c>
      <c r="N81" s="205" t="s">
        <v>86</v>
      </c>
      <c r="O81" s="194"/>
      <c r="P81" s="194"/>
    </row>
    <row r="82" spans="2:16" ht="12.75" customHeight="1" x14ac:dyDescent="0.2">
      <c r="B82" s="209" t="e">
        <f>IF(Tabla1[[#This Row],[Código_Actividad]]="","",CONCATENATE(Tabla1[[#This Row],[POA]],".",Tabla1[[#This Row],[SRS]],".",Tabla1[[#This Row],[AREA]],".",Tabla1[[#This Row],[TIPO]]))</f>
        <v>#REF!</v>
      </c>
      <c r="C82" s="209" t="e">
        <f>IF(Tabla1[[#This Row],[Código_Actividad]]="","",'[7]Formulario PPGR1'!#REF!)</f>
        <v>#REF!</v>
      </c>
      <c r="D82" s="209" t="e">
        <f>IF(Tabla1[[#This Row],[Código_Actividad]]="","",'[7]Formulario PPGR1'!#REF!)</f>
        <v>#REF!</v>
      </c>
      <c r="E82" s="209" t="e">
        <f>IF(Tabla1[[#This Row],[Código_Actividad]]="","",'[7]Formulario PPGR1'!#REF!)</f>
        <v>#REF!</v>
      </c>
      <c r="F82" s="209" t="e">
        <f>IF(Tabla1[[#This Row],[Código_Actividad]]="","",'[7]Formulario PPGR1'!#REF!)</f>
        <v>#REF!</v>
      </c>
      <c r="G82" s="318" t="s">
        <v>924</v>
      </c>
      <c r="H82" s="205" t="s">
        <v>636</v>
      </c>
      <c r="I82" s="205" t="s">
        <v>717</v>
      </c>
      <c r="J82" s="204">
        <v>6</v>
      </c>
      <c r="K82" s="206">
        <v>5</v>
      </c>
      <c r="L82" s="207">
        <f>+Tabla1[[#This Row],[Precio Unitario]]*Tabla1[[#This Row],[Cantidad de Insumos]]</f>
        <v>30</v>
      </c>
      <c r="M82" s="323" t="s">
        <v>1054</v>
      </c>
      <c r="N82" s="205" t="s">
        <v>86</v>
      </c>
      <c r="O82" s="194"/>
      <c r="P82" s="194"/>
    </row>
    <row r="83" spans="2:16" ht="12.75" customHeight="1" x14ac:dyDescent="0.2">
      <c r="B83" s="209" t="e">
        <f>IF(Tabla1[[#This Row],[Código_Actividad]]="","",CONCATENATE(Tabla1[[#This Row],[POA]],".",Tabla1[[#This Row],[SRS]],".",Tabla1[[#This Row],[AREA]],".",Tabla1[[#This Row],[TIPO]]))</f>
        <v>#REF!</v>
      </c>
      <c r="C83" s="209" t="e">
        <f>IF(Tabla1[[#This Row],[Código_Actividad]]="","",'[7]Formulario PPGR1'!#REF!)</f>
        <v>#REF!</v>
      </c>
      <c r="D83" s="209" t="e">
        <f>IF(Tabla1[[#This Row],[Código_Actividad]]="","",'[7]Formulario PPGR1'!#REF!)</f>
        <v>#REF!</v>
      </c>
      <c r="E83" s="209" t="e">
        <f>IF(Tabla1[[#This Row],[Código_Actividad]]="","",'[7]Formulario PPGR1'!#REF!)</f>
        <v>#REF!</v>
      </c>
      <c r="F83" s="209" t="e">
        <f>IF(Tabla1[[#This Row],[Código_Actividad]]="","",'[7]Formulario PPGR1'!#REF!)</f>
        <v>#REF!</v>
      </c>
      <c r="G83" s="318" t="s">
        <v>924</v>
      </c>
      <c r="H83" s="205" t="s">
        <v>831</v>
      </c>
      <c r="I83" s="205" t="s">
        <v>717</v>
      </c>
      <c r="J83" s="204">
        <v>6</v>
      </c>
      <c r="K83" s="206">
        <v>10</v>
      </c>
      <c r="L83" s="207">
        <f>+Tabla1[[#This Row],[Precio Unitario]]*Tabla1[[#This Row],[Cantidad de Insumos]]</f>
        <v>60</v>
      </c>
      <c r="M83" s="323" t="s">
        <v>1054</v>
      </c>
      <c r="N83" s="205" t="s">
        <v>86</v>
      </c>
      <c r="O83" s="194"/>
      <c r="P83" s="194"/>
    </row>
    <row r="84" spans="2:16" ht="12.75" customHeight="1" x14ac:dyDescent="0.2">
      <c r="B84" s="209" t="e">
        <f>IF(Tabla1[[#This Row],[Código_Actividad]]="","",CONCATENATE(Tabla1[[#This Row],[POA]],".",Tabla1[[#This Row],[SRS]],".",Tabla1[[#This Row],[AREA]],".",Tabla1[[#This Row],[TIPO]]))</f>
        <v>#REF!</v>
      </c>
      <c r="C84" s="209" t="e">
        <f>IF(Tabla1[[#This Row],[Código_Actividad]]="","",'[7]Formulario PPGR1'!#REF!)</f>
        <v>#REF!</v>
      </c>
      <c r="D84" s="209" t="e">
        <f>IF(Tabla1[[#This Row],[Código_Actividad]]="","",'[7]Formulario PPGR1'!#REF!)</f>
        <v>#REF!</v>
      </c>
      <c r="E84" s="209" t="e">
        <f>IF(Tabla1[[#This Row],[Código_Actividad]]="","",'[7]Formulario PPGR1'!#REF!)</f>
        <v>#REF!</v>
      </c>
      <c r="F84" s="209" t="e">
        <f>IF(Tabla1[[#This Row],[Código_Actividad]]="","",'[7]Formulario PPGR1'!#REF!)</f>
        <v>#REF!</v>
      </c>
      <c r="G84" s="318" t="s">
        <v>924</v>
      </c>
      <c r="H84" s="205" t="s">
        <v>823</v>
      </c>
      <c r="I84" s="205" t="s">
        <v>717</v>
      </c>
      <c r="J84" s="204">
        <v>48</v>
      </c>
      <c r="K84" s="206">
        <v>150</v>
      </c>
      <c r="L84" s="207">
        <f>+Tabla1[[#This Row],[Precio Unitario]]*Tabla1[[#This Row],[Cantidad de Insumos]]</f>
        <v>7200</v>
      </c>
      <c r="M84" s="323" t="s">
        <v>102</v>
      </c>
      <c r="N84" s="205" t="s">
        <v>86</v>
      </c>
      <c r="O84" s="194"/>
      <c r="P84" s="194"/>
    </row>
    <row r="85" spans="2:16" ht="12.75" customHeight="1" x14ac:dyDescent="0.2">
      <c r="B85" s="209" t="e">
        <f>IF(Tabla1[[#This Row],[Código_Actividad]]="","",CONCATENATE(Tabla1[[#This Row],[POA]],".",Tabla1[[#This Row],[SRS]],".",Tabla1[[#This Row],[AREA]],".",Tabla1[[#This Row],[TIPO]]))</f>
        <v>#REF!</v>
      </c>
      <c r="C85" s="209" t="e">
        <f>IF(Tabla1[[#This Row],[Código_Actividad]]="","",'[7]Formulario PPGR1'!#REF!)</f>
        <v>#REF!</v>
      </c>
      <c r="D85" s="209" t="e">
        <f>IF(Tabla1[[#This Row],[Código_Actividad]]="","",'[7]Formulario PPGR1'!#REF!)</f>
        <v>#REF!</v>
      </c>
      <c r="E85" s="209" t="e">
        <f>IF(Tabla1[[#This Row],[Código_Actividad]]="","",'[7]Formulario PPGR1'!#REF!)</f>
        <v>#REF!</v>
      </c>
      <c r="F85" s="209" t="e">
        <f>IF(Tabla1[[#This Row],[Código_Actividad]]="","",'[7]Formulario PPGR1'!#REF!)</f>
        <v>#REF!</v>
      </c>
      <c r="G85" s="318" t="s">
        <v>924</v>
      </c>
      <c r="H85" s="205" t="s">
        <v>825</v>
      </c>
      <c r="I85" s="205" t="s">
        <v>837</v>
      </c>
      <c r="J85" s="204">
        <v>12</v>
      </c>
      <c r="K85" s="206">
        <v>450</v>
      </c>
      <c r="L85" s="207">
        <f>+Tabla1[[#This Row],[Precio Unitario]]*Tabla1[[#This Row],[Cantidad de Insumos]]</f>
        <v>5400</v>
      </c>
      <c r="M85" s="323" t="s">
        <v>102</v>
      </c>
      <c r="N85" s="205" t="s">
        <v>86</v>
      </c>
      <c r="O85" s="194"/>
      <c r="P85" s="194"/>
    </row>
    <row r="86" spans="2:16" ht="12.75" customHeight="1" x14ac:dyDescent="0.2">
      <c r="B86" s="209" t="e">
        <f>IF(Tabla1[[#This Row],[Código_Actividad]]="","",CONCATENATE(Tabla1[[#This Row],[POA]],".",Tabla1[[#This Row],[SRS]],".",Tabla1[[#This Row],[AREA]],".",Tabla1[[#This Row],[TIPO]]))</f>
        <v>#REF!</v>
      </c>
      <c r="C86" s="209" t="e">
        <f>IF(Tabla1[[#This Row],[Código_Actividad]]="","",'[7]Formulario PPGR1'!#REF!)</f>
        <v>#REF!</v>
      </c>
      <c r="D86" s="209" t="e">
        <f>IF(Tabla1[[#This Row],[Código_Actividad]]="","",'[7]Formulario PPGR1'!#REF!)</f>
        <v>#REF!</v>
      </c>
      <c r="E86" s="209" t="e">
        <f>IF(Tabla1[[#This Row],[Código_Actividad]]="","",'[7]Formulario PPGR1'!#REF!)</f>
        <v>#REF!</v>
      </c>
      <c r="F86" s="209" t="e">
        <f>IF(Tabla1[[#This Row],[Código_Actividad]]="","",'[7]Formulario PPGR1'!#REF!)</f>
        <v>#REF!</v>
      </c>
      <c r="G86" s="318" t="s">
        <v>924</v>
      </c>
      <c r="H86" s="205" t="s">
        <v>836</v>
      </c>
      <c r="I86" s="205" t="s">
        <v>839</v>
      </c>
      <c r="J86" s="204">
        <v>12</v>
      </c>
      <c r="K86" s="206">
        <v>50</v>
      </c>
      <c r="L86" s="207">
        <f>+Tabla1[[#This Row],[Precio Unitario]]*Tabla1[[#This Row],[Cantidad de Insumos]]</f>
        <v>600</v>
      </c>
      <c r="M86" s="323" t="s">
        <v>125</v>
      </c>
      <c r="N86" s="205" t="s">
        <v>86</v>
      </c>
      <c r="O86" s="194"/>
      <c r="P86" s="194"/>
    </row>
    <row r="87" spans="2:16" ht="12.75" customHeight="1" x14ac:dyDescent="0.2">
      <c r="B87" s="209" t="e">
        <f>IF(Tabla1[[#This Row],[Código_Actividad]]="","",CONCATENATE(Tabla1[[#This Row],[POA]],".",Tabla1[[#This Row],[SRS]],".",Tabla1[[#This Row],[AREA]],".",Tabla1[[#This Row],[TIPO]]))</f>
        <v>#REF!</v>
      </c>
      <c r="C87" s="209" t="e">
        <f>IF(Tabla1[[#This Row],[Código_Actividad]]="","",'[7]Formulario PPGR1'!#REF!)</f>
        <v>#REF!</v>
      </c>
      <c r="D87" s="209" t="e">
        <f>IF(Tabla1[[#This Row],[Código_Actividad]]="","",'[7]Formulario PPGR1'!#REF!)</f>
        <v>#REF!</v>
      </c>
      <c r="E87" s="209" t="e">
        <f>IF(Tabla1[[#This Row],[Código_Actividad]]="","",'[7]Formulario PPGR1'!#REF!)</f>
        <v>#REF!</v>
      </c>
      <c r="F87" s="209" t="e">
        <f>IF(Tabla1[[#This Row],[Código_Actividad]]="","",'[7]Formulario PPGR1'!#REF!)</f>
        <v>#REF!</v>
      </c>
      <c r="G87" s="318" t="s">
        <v>907</v>
      </c>
      <c r="H87" s="205" t="s">
        <v>826</v>
      </c>
      <c r="I87" s="205" t="s">
        <v>838</v>
      </c>
      <c r="J87" s="204">
        <v>2</v>
      </c>
      <c r="K87" s="206">
        <v>247.5</v>
      </c>
      <c r="L87" s="207">
        <f>+Tabla1[[#This Row],[Precio Unitario]]*Tabla1[[#This Row],[Cantidad de Insumos]]</f>
        <v>495</v>
      </c>
      <c r="M87" s="323" t="s">
        <v>445</v>
      </c>
      <c r="N87" s="205" t="s">
        <v>86</v>
      </c>
      <c r="O87" s="194"/>
      <c r="P87" s="194"/>
    </row>
    <row r="88" spans="2:16" ht="12.75" customHeight="1" x14ac:dyDescent="0.2">
      <c r="B88" s="209" t="e">
        <f>IF(Tabla1[[#This Row],[Código_Actividad]]="","",CONCATENATE(Tabla1[[#This Row],[POA]],".",Tabla1[[#This Row],[SRS]],".",Tabla1[[#This Row],[AREA]],".",Tabla1[[#This Row],[TIPO]]))</f>
        <v>#REF!</v>
      </c>
      <c r="C88" s="209" t="e">
        <f>IF(Tabla1[[#This Row],[Código_Actividad]]="","",'[7]Formulario PPGR1'!#REF!)</f>
        <v>#REF!</v>
      </c>
      <c r="D88" s="209" t="e">
        <f>IF(Tabla1[[#This Row],[Código_Actividad]]="","",'[7]Formulario PPGR1'!#REF!)</f>
        <v>#REF!</v>
      </c>
      <c r="E88" s="209" t="e">
        <f>IF(Tabla1[[#This Row],[Código_Actividad]]="","",'[7]Formulario PPGR1'!#REF!)</f>
        <v>#REF!</v>
      </c>
      <c r="F88" s="209" t="e">
        <f>IF(Tabla1[[#This Row],[Código_Actividad]]="","",'[7]Formulario PPGR1'!#REF!)</f>
        <v>#REF!</v>
      </c>
      <c r="G88" s="318" t="s">
        <v>907</v>
      </c>
      <c r="H88" s="205" t="s">
        <v>828</v>
      </c>
      <c r="I88" s="205" t="s">
        <v>124</v>
      </c>
      <c r="J88" s="204">
        <v>4</v>
      </c>
      <c r="K88" s="206">
        <v>151.80000000000001</v>
      </c>
      <c r="L88" s="207">
        <f>+Tabla1[[#This Row],[Precio Unitario]]*Tabla1[[#This Row],[Cantidad de Insumos]]</f>
        <v>607.20000000000005</v>
      </c>
      <c r="M88" s="323" t="s">
        <v>1054</v>
      </c>
      <c r="N88" s="205" t="s">
        <v>86</v>
      </c>
      <c r="O88" s="194"/>
      <c r="P88" s="194"/>
    </row>
    <row r="89" spans="2:16" ht="12.75" customHeight="1" x14ac:dyDescent="0.2">
      <c r="B89" s="209" t="e">
        <f>IF(Tabla1[[#This Row],[Código_Actividad]]="","",CONCATENATE(Tabla1[[#This Row],[POA]],".",Tabla1[[#This Row],[SRS]],".",Tabla1[[#This Row],[AREA]],".",Tabla1[[#This Row],[TIPO]]))</f>
        <v>#REF!</v>
      </c>
      <c r="C89" s="209" t="e">
        <f>IF(Tabla1[[#This Row],[Código_Actividad]]="","",'[7]Formulario PPGR1'!#REF!)</f>
        <v>#REF!</v>
      </c>
      <c r="D89" s="209" t="e">
        <f>IF(Tabla1[[#This Row],[Código_Actividad]]="","",'[7]Formulario PPGR1'!#REF!)</f>
        <v>#REF!</v>
      </c>
      <c r="E89" s="209" t="e">
        <f>IF(Tabla1[[#This Row],[Código_Actividad]]="","",'[7]Formulario PPGR1'!#REF!)</f>
        <v>#REF!</v>
      </c>
      <c r="F89" s="209" t="e">
        <f>IF(Tabla1[[#This Row],[Código_Actividad]]="","",'[7]Formulario PPGR1'!#REF!)</f>
        <v>#REF!</v>
      </c>
      <c r="G89" s="318" t="s">
        <v>907</v>
      </c>
      <c r="H89" s="205" t="s">
        <v>822</v>
      </c>
      <c r="I89" s="205" t="s">
        <v>717</v>
      </c>
      <c r="J89" s="204">
        <v>60</v>
      </c>
      <c r="K89" s="206">
        <v>350</v>
      </c>
      <c r="L89" s="207">
        <f>+Tabla1[[#This Row],[Precio Unitario]]*Tabla1[[#This Row],[Cantidad de Insumos]]</f>
        <v>21000</v>
      </c>
      <c r="M89" s="323" t="s">
        <v>102</v>
      </c>
      <c r="N89" s="205" t="s">
        <v>86</v>
      </c>
      <c r="O89" s="194"/>
      <c r="P89" s="194"/>
    </row>
    <row r="90" spans="2:16" ht="12.75" customHeight="1" x14ac:dyDescent="0.2">
      <c r="B90" s="209" t="e">
        <f>IF(Tabla1[[#This Row],[Código_Actividad]]="","",CONCATENATE(Tabla1[[#This Row],[POA]],".",Tabla1[[#This Row],[SRS]],".",Tabla1[[#This Row],[AREA]],".",Tabla1[[#This Row],[TIPO]]))</f>
        <v>#REF!</v>
      </c>
      <c r="C90" s="209" t="e">
        <f>IF(Tabla1[[#This Row],[Código_Actividad]]="","",'[7]Formulario PPGR1'!#REF!)</f>
        <v>#REF!</v>
      </c>
      <c r="D90" s="209" t="e">
        <f>IF(Tabla1[[#This Row],[Código_Actividad]]="","",'[7]Formulario PPGR1'!#REF!)</f>
        <v>#REF!</v>
      </c>
      <c r="E90" s="209" t="e">
        <f>IF(Tabla1[[#This Row],[Código_Actividad]]="","",'[7]Formulario PPGR1'!#REF!)</f>
        <v>#REF!</v>
      </c>
      <c r="F90" s="209" t="e">
        <f>IF(Tabla1[[#This Row],[Código_Actividad]]="","",'[7]Formulario PPGR1'!#REF!)</f>
        <v>#REF!</v>
      </c>
      <c r="G90" s="318" t="s">
        <v>907</v>
      </c>
      <c r="H90" s="205" t="s">
        <v>825</v>
      </c>
      <c r="I90" s="205" t="s">
        <v>837</v>
      </c>
      <c r="J90" s="204">
        <v>60</v>
      </c>
      <c r="K90" s="206">
        <v>450</v>
      </c>
      <c r="L90" s="207">
        <f>+Tabla1[[#This Row],[Precio Unitario]]*Tabla1[[#This Row],[Cantidad de Insumos]]</f>
        <v>27000</v>
      </c>
      <c r="M90" s="323" t="s">
        <v>102</v>
      </c>
      <c r="N90" s="205" t="s">
        <v>86</v>
      </c>
      <c r="O90" s="194"/>
      <c r="P90" s="194"/>
    </row>
    <row r="91" spans="2:16" ht="12.75" customHeight="1" x14ac:dyDescent="0.2">
      <c r="B91" s="209" t="e">
        <f>IF(Tabla1[[#This Row],[Código_Actividad]]="","",CONCATENATE(Tabla1[[#This Row],[POA]],".",Tabla1[[#This Row],[SRS]],".",Tabla1[[#This Row],[AREA]],".",Tabla1[[#This Row],[TIPO]]))</f>
        <v>#REF!</v>
      </c>
      <c r="C91" s="209" t="e">
        <f>IF(Tabla1[[#This Row],[Código_Actividad]]="","",'[7]Formulario PPGR1'!#REF!)</f>
        <v>#REF!</v>
      </c>
      <c r="D91" s="209" t="e">
        <f>IF(Tabla1[[#This Row],[Código_Actividad]]="","",'[7]Formulario PPGR1'!#REF!)</f>
        <v>#REF!</v>
      </c>
      <c r="E91" s="209" t="e">
        <f>IF(Tabla1[[#This Row],[Código_Actividad]]="","",'[7]Formulario PPGR1'!#REF!)</f>
        <v>#REF!</v>
      </c>
      <c r="F91" s="209" t="e">
        <f>IF(Tabla1[[#This Row],[Código_Actividad]]="","",'[7]Formulario PPGR1'!#REF!)</f>
        <v>#REF!</v>
      </c>
      <c r="G91" s="318" t="s">
        <v>907</v>
      </c>
      <c r="H91" s="205" t="s">
        <v>836</v>
      </c>
      <c r="I91" s="205" t="s">
        <v>839</v>
      </c>
      <c r="J91" s="204">
        <v>12</v>
      </c>
      <c r="K91" s="206">
        <v>50</v>
      </c>
      <c r="L91" s="207">
        <f>+Tabla1[[#This Row],[Precio Unitario]]*Tabla1[[#This Row],[Cantidad de Insumos]]</f>
        <v>600</v>
      </c>
      <c r="M91" s="323" t="s">
        <v>125</v>
      </c>
      <c r="N91" s="205" t="s">
        <v>86</v>
      </c>
      <c r="O91" s="194"/>
      <c r="P91" s="194"/>
    </row>
    <row r="92" spans="2:16" ht="12.75" customHeight="1" x14ac:dyDescent="0.2">
      <c r="B92" s="209" t="e">
        <f>IF(Tabla1[[#This Row],[Código_Actividad]]="","",CONCATENATE(Tabla1[[#This Row],[POA]],".",Tabla1[[#This Row],[SRS]],".",Tabla1[[#This Row],[AREA]],".",Tabla1[[#This Row],[TIPO]]))</f>
        <v>#REF!</v>
      </c>
      <c r="C92" s="209" t="e">
        <f>IF(Tabla1[[#This Row],[Código_Actividad]]="","",'[7]Formulario PPGR1'!#REF!)</f>
        <v>#REF!</v>
      </c>
      <c r="D92" s="209" t="e">
        <f>IF(Tabla1[[#This Row],[Código_Actividad]]="","",'[7]Formulario PPGR1'!#REF!)</f>
        <v>#REF!</v>
      </c>
      <c r="E92" s="209" t="e">
        <f>IF(Tabla1[[#This Row],[Código_Actividad]]="","",'[7]Formulario PPGR1'!#REF!)</f>
        <v>#REF!</v>
      </c>
      <c r="F92" s="209" t="e">
        <f>IF(Tabla1[[#This Row],[Código_Actividad]]="","",'[7]Formulario PPGR1'!#REF!)</f>
        <v>#REF!</v>
      </c>
      <c r="G92" s="318" t="s">
        <v>908</v>
      </c>
      <c r="H92" s="205" t="s">
        <v>826</v>
      </c>
      <c r="I92" s="205" t="s">
        <v>838</v>
      </c>
      <c r="J92" s="204">
        <v>1</v>
      </c>
      <c r="K92" s="206">
        <v>247.5</v>
      </c>
      <c r="L92" s="207">
        <f>+Tabla1[[#This Row],[Precio Unitario]]*Tabla1[[#This Row],[Cantidad de Insumos]]</f>
        <v>247.5</v>
      </c>
      <c r="M92" s="323" t="s">
        <v>445</v>
      </c>
      <c r="N92" s="205" t="s">
        <v>86</v>
      </c>
      <c r="O92" s="194"/>
      <c r="P92" s="194"/>
    </row>
    <row r="93" spans="2:16" ht="12.75" customHeight="1" x14ac:dyDescent="0.2">
      <c r="B93" s="209" t="e">
        <f>IF(Tabla1[[#This Row],[Código_Actividad]]="","",CONCATENATE(Tabla1[[#This Row],[POA]],".",Tabla1[[#This Row],[SRS]],".",Tabla1[[#This Row],[AREA]],".",Tabla1[[#This Row],[TIPO]]))</f>
        <v>#REF!</v>
      </c>
      <c r="C93" s="209" t="e">
        <f>IF(Tabla1[[#This Row],[Código_Actividad]]="","",'[7]Formulario PPGR1'!#REF!)</f>
        <v>#REF!</v>
      </c>
      <c r="D93" s="209" t="e">
        <f>IF(Tabla1[[#This Row],[Código_Actividad]]="","",'[7]Formulario PPGR1'!#REF!)</f>
        <v>#REF!</v>
      </c>
      <c r="E93" s="209" t="e">
        <f>IF(Tabla1[[#This Row],[Código_Actividad]]="","",'[7]Formulario PPGR1'!#REF!)</f>
        <v>#REF!</v>
      </c>
      <c r="F93" s="209" t="e">
        <f>IF(Tabla1[[#This Row],[Código_Actividad]]="","",'[7]Formulario PPGR1'!#REF!)</f>
        <v>#REF!</v>
      </c>
      <c r="G93" s="318" t="s">
        <v>876</v>
      </c>
      <c r="H93" s="205" t="s">
        <v>826</v>
      </c>
      <c r="I93" s="205" t="s">
        <v>838</v>
      </c>
      <c r="J93" s="204">
        <v>1</v>
      </c>
      <c r="K93" s="206">
        <v>247.5</v>
      </c>
      <c r="L93" s="207">
        <f>+Tabla1[[#This Row],[Precio Unitario]]*Tabla1[[#This Row],[Cantidad de Insumos]]</f>
        <v>247.5</v>
      </c>
      <c r="M93" s="323" t="s">
        <v>445</v>
      </c>
      <c r="N93" s="205" t="s">
        <v>86</v>
      </c>
      <c r="O93" s="194"/>
      <c r="P93" s="194"/>
    </row>
    <row r="94" spans="2:16" ht="12.75" customHeight="1" x14ac:dyDescent="0.2">
      <c r="B94" s="209" t="e">
        <f>IF(Tabla1[[#This Row],[Código_Actividad]]="","",CONCATENATE(Tabla1[[#This Row],[POA]],".",Tabla1[[#This Row],[SRS]],".",Tabla1[[#This Row],[AREA]],".",Tabla1[[#This Row],[TIPO]]))</f>
        <v>#REF!</v>
      </c>
      <c r="C94" s="209" t="e">
        <f>IF(Tabla1[[#This Row],[Código_Actividad]]="","",'[7]Formulario PPGR1'!#REF!)</f>
        <v>#REF!</v>
      </c>
      <c r="D94" s="209" t="e">
        <f>IF(Tabla1[[#This Row],[Código_Actividad]]="","",'[7]Formulario PPGR1'!#REF!)</f>
        <v>#REF!</v>
      </c>
      <c r="E94" s="209" t="e">
        <f>IF(Tabla1[[#This Row],[Código_Actividad]]="","",'[7]Formulario PPGR1'!#REF!)</f>
        <v>#REF!</v>
      </c>
      <c r="F94" s="209" t="e">
        <f>IF(Tabla1[[#This Row],[Código_Actividad]]="","",'[7]Formulario PPGR1'!#REF!)</f>
        <v>#REF!</v>
      </c>
      <c r="G94" s="318" t="s">
        <v>876</v>
      </c>
      <c r="H94" s="205" t="s">
        <v>828</v>
      </c>
      <c r="I94" s="205" t="s">
        <v>124</v>
      </c>
      <c r="J94" s="204">
        <v>1</v>
      </c>
      <c r="K94" s="206">
        <v>151.80000000000001</v>
      </c>
      <c r="L94" s="207">
        <f>+Tabla1[[#This Row],[Precio Unitario]]*Tabla1[[#This Row],[Cantidad de Insumos]]</f>
        <v>151.80000000000001</v>
      </c>
      <c r="M94" s="323" t="s">
        <v>1054</v>
      </c>
      <c r="N94" s="205" t="s">
        <v>86</v>
      </c>
      <c r="O94" s="194"/>
      <c r="P94" s="194"/>
    </row>
    <row r="95" spans="2:16" ht="12.75" customHeight="1" x14ac:dyDescent="0.2">
      <c r="B95" s="209" t="e">
        <f>IF(Tabla1[[#This Row],[Código_Actividad]]="","",CONCATENATE(Tabla1[[#This Row],[POA]],".",Tabla1[[#This Row],[SRS]],".",Tabla1[[#This Row],[AREA]],".",Tabla1[[#This Row],[TIPO]]))</f>
        <v>#REF!</v>
      </c>
      <c r="C95" s="209" t="e">
        <f>IF(Tabla1[[#This Row],[Código_Actividad]]="","",'[7]Formulario PPGR1'!#REF!)</f>
        <v>#REF!</v>
      </c>
      <c r="D95" s="209" t="e">
        <f>IF(Tabla1[[#This Row],[Código_Actividad]]="","",'[7]Formulario PPGR1'!#REF!)</f>
        <v>#REF!</v>
      </c>
      <c r="E95" s="209" t="e">
        <f>IF(Tabla1[[#This Row],[Código_Actividad]]="","",'[7]Formulario PPGR1'!#REF!)</f>
        <v>#REF!</v>
      </c>
      <c r="F95" s="209" t="e">
        <f>IF(Tabla1[[#This Row],[Código_Actividad]]="","",'[7]Formulario PPGR1'!#REF!)</f>
        <v>#REF!</v>
      </c>
      <c r="G95" s="318" t="s">
        <v>946</v>
      </c>
      <c r="H95" s="205" t="s">
        <v>826</v>
      </c>
      <c r="I95" s="205" t="s">
        <v>838</v>
      </c>
      <c r="J95" s="204">
        <v>1</v>
      </c>
      <c r="K95" s="206">
        <v>247.5</v>
      </c>
      <c r="L95" s="207">
        <f>+Tabla1[[#This Row],[Precio Unitario]]*Tabla1[[#This Row],[Cantidad de Insumos]]</f>
        <v>247.5</v>
      </c>
      <c r="M95" s="323" t="s">
        <v>445</v>
      </c>
      <c r="N95" s="205" t="s">
        <v>86</v>
      </c>
      <c r="O95" s="194"/>
      <c r="P95" s="194"/>
    </row>
    <row r="96" spans="2:16" ht="12.75" customHeight="1" x14ac:dyDescent="0.2">
      <c r="B96" s="312" t="e">
        <f>IF(Tabla1[[#This Row],[Código_Actividad]]="","",CONCATENATE(Tabla1[[#This Row],[POA]],".",Tabla1[[#This Row],[SRS]],".",Tabla1[[#This Row],[AREA]],".",Tabla1[[#This Row],[TIPO]]))</f>
        <v>#REF!</v>
      </c>
      <c r="C96" s="312" t="e">
        <f>IF(Tabla1[[#This Row],[Código_Actividad]]="","",'[7]Formulario PPGR1'!#REF!)</f>
        <v>#REF!</v>
      </c>
      <c r="D96" s="312" t="e">
        <f>IF(Tabla1[[#This Row],[Código_Actividad]]="","",'[7]Formulario PPGR1'!#REF!)</f>
        <v>#REF!</v>
      </c>
      <c r="E96" s="312" t="e">
        <f>IF(Tabla1[[#This Row],[Código_Actividad]]="","",'[7]Formulario PPGR1'!#REF!)</f>
        <v>#REF!</v>
      </c>
      <c r="F96" s="312" t="e">
        <f>IF(Tabla1[[#This Row],[Código_Actividad]]="","",'[7]Formulario PPGR1'!#REF!)</f>
        <v>#REF!</v>
      </c>
      <c r="G96" s="318" t="s">
        <v>946</v>
      </c>
      <c r="H96" s="205" t="s">
        <v>825</v>
      </c>
      <c r="I96" s="315" t="s">
        <v>837</v>
      </c>
      <c r="J96" s="313">
        <v>4</v>
      </c>
      <c r="K96" s="316">
        <v>450</v>
      </c>
      <c r="L96" s="207">
        <f>+Tabla1[[#This Row],[Precio Unitario]]*Tabla1[[#This Row],[Cantidad de Insumos]]</f>
        <v>1800</v>
      </c>
      <c r="M96" s="323" t="s">
        <v>102</v>
      </c>
      <c r="N96" s="205" t="s">
        <v>86</v>
      </c>
      <c r="O96" s="194"/>
      <c r="P96" s="194"/>
    </row>
    <row r="97" spans="2:16" ht="12.75" customHeight="1" x14ac:dyDescent="0.2">
      <c r="B97" s="312" t="e">
        <f>IF(Tabla1[[#This Row],[Código_Actividad]]="","",CONCATENATE(Tabla1[[#This Row],[POA]],".",Tabla1[[#This Row],[SRS]],".",Tabla1[[#This Row],[AREA]],".",Tabla1[[#This Row],[TIPO]]))</f>
        <v>#REF!</v>
      </c>
      <c r="C97" s="312" t="e">
        <f>IF(Tabla1[[#This Row],[Código_Actividad]]="","",'[7]Formulario PPGR1'!#REF!)</f>
        <v>#REF!</v>
      </c>
      <c r="D97" s="312" t="e">
        <f>IF(Tabla1[[#This Row],[Código_Actividad]]="","",'[7]Formulario PPGR1'!#REF!)</f>
        <v>#REF!</v>
      </c>
      <c r="E97" s="312" t="e">
        <f>IF(Tabla1[[#This Row],[Código_Actividad]]="","",'[7]Formulario PPGR1'!#REF!)</f>
        <v>#REF!</v>
      </c>
      <c r="F97" s="312" t="e">
        <f>IF(Tabla1[[#This Row],[Código_Actividad]]="","",'[7]Formulario PPGR1'!#REF!)</f>
        <v>#REF!</v>
      </c>
      <c r="G97" s="318" t="s">
        <v>946</v>
      </c>
      <c r="H97" s="205" t="s">
        <v>1056</v>
      </c>
      <c r="I97" s="315" t="s">
        <v>717</v>
      </c>
      <c r="J97" s="313">
        <v>1</v>
      </c>
      <c r="K97" s="316">
        <v>319</v>
      </c>
      <c r="L97" s="316">
        <f>+Tabla1[[#This Row],[Precio Unitario]]*Tabla1[[#This Row],[Cantidad de Insumos]]</f>
        <v>319</v>
      </c>
      <c r="M97" s="323" t="s">
        <v>425</v>
      </c>
      <c r="N97" s="205" t="s">
        <v>86</v>
      </c>
      <c r="O97" s="194"/>
      <c r="P97" s="194"/>
    </row>
    <row r="98" spans="2:16" ht="12.75" customHeight="1" x14ac:dyDescent="0.2">
      <c r="B98" s="312" t="e">
        <f>IF(Tabla1[[#This Row],[Código_Actividad]]="","",CONCATENATE(Tabla1[[#This Row],[POA]],".",Tabla1[[#This Row],[SRS]],".",Tabla1[[#This Row],[AREA]],".",Tabla1[[#This Row],[TIPO]]))</f>
        <v>#REF!</v>
      </c>
      <c r="C98" s="312" t="e">
        <f>IF(Tabla1[[#This Row],[Código_Actividad]]="","",'[7]Formulario PPGR1'!#REF!)</f>
        <v>#REF!</v>
      </c>
      <c r="D98" s="312" t="e">
        <f>IF(Tabla1[[#This Row],[Código_Actividad]]="","",'[7]Formulario PPGR1'!#REF!)</f>
        <v>#REF!</v>
      </c>
      <c r="E98" s="312" t="e">
        <f>IF(Tabla1[[#This Row],[Código_Actividad]]="","",'[7]Formulario PPGR1'!#REF!)</f>
        <v>#REF!</v>
      </c>
      <c r="F98" s="312" t="e">
        <f>IF(Tabla1[[#This Row],[Código_Actividad]]="","",'[7]Formulario PPGR1'!#REF!)</f>
        <v>#REF!</v>
      </c>
      <c r="G98" s="318" t="s">
        <v>946</v>
      </c>
      <c r="H98" s="205" t="s">
        <v>1062</v>
      </c>
      <c r="I98" s="315" t="s">
        <v>837</v>
      </c>
      <c r="J98" s="313">
        <v>28</v>
      </c>
      <c r="K98" s="316">
        <v>240</v>
      </c>
      <c r="L98" s="316">
        <f>+Tabla1[[#This Row],[Precio Unitario]]*Tabla1[[#This Row],[Cantidad de Insumos]]</f>
        <v>6720</v>
      </c>
      <c r="M98" s="323" t="s">
        <v>1116</v>
      </c>
      <c r="N98" s="205" t="s">
        <v>86</v>
      </c>
      <c r="O98" s="194"/>
      <c r="P98" s="194"/>
    </row>
    <row r="99" spans="2:16" ht="12.75" customHeight="1" x14ac:dyDescent="0.2">
      <c r="B99" s="312" t="e">
        <f>IF(Tabla1[[#This Row],[Código_Actividad]]="","",CONCATENATE(Tabla1[[#This Row],[POA]],".",Tabla1[[#This Row],[SRS]],".",Tabla1[[#This Row],[AREA]],".",Tabla1[[#This Row],[TIPO]]))</f>
        <v>#REF!</v>
      </c>
      <c r="C99" s="312" t="e">
        <f>IF(Tabla1[[#This Row],[Código_Actividad]]="","",'[7]Formulario PPGR1'!#REF!)</f>
        <v>#REF!</v>
      </c>
      <c r="D99" s="312" t="e">
        <f>IF(Tabla1[[#This Row],[Código_Actividad]]="","",'[7]Formulario PPGR1'!#REF!)</f>
        <v>#REF!</v>
      </c>
      <c r="E99" s="312" t="e">
        <f>IF(Tabla1[[#This Row],[Código_Actividad]]="","",'[7]Formulario PPGR1'!#REF!)</f>
        <v>#REF!</v>
      </c>
      <c r="F99" s="312" t="e">
        <f>IF(Tabla1[[#This Row],[Código_Actividad]]="","",'[7]Formulario PPGR1'!#REF!)</f>
        <v>#REF!</v>
      </c>
      <c r="G99" s="318" t="s">
        <v>946</v>
      </c>
      <c r="H99" s="205" t="s">
        <v>836</v>
      </c>
      <c r="I99" s="315" t="s">
        <v>717</v>
      </c>
      <c r="J99" s="313">
        <v>2</v>
      </c>
      <c r="K99" s="316">
        <v>50</v>
      </c>
      <c r="L99" s="316">
        <f>+Tabla1[[#This Row],[Precio Unitario]]*Tabla1[[#This Row],[Cantidad de Insumos]]</f>
        <v>100</v>
      </c>
      <c r="M99" s="323" t="s">
        <v>125</v>
      </c>
      <c r="N99" s="314" t="s">
        <v>86</v>
      </c>
      <c r="O99" s="194"/>
      <c r="P99" s="194"/>
    </row>
    <row r="100" spans="2:16" ht="12.75" customHeight="1" x14ac:dyDescent="0.2">
      <c r="B100" s="312" t="e">
        <f>IF(Tabla1[[#This Row],[Código_Actividad]]="","",CONCATENATE(Tabla1[[#This Row],[POA]],".",Tabla1[[#This Row],[SRS]],".",Tabla1[[#This Row],[AREA]],".",Tabla1[[#This Row],[TIPO]]))</f>
        <v>#REF!</v>
      </c>
      <c r="C100" s="312" t="e">
        <f>IF(Tabla1[[#This Row],[Código_Actividad]]="","",'[7]Formulario PPGR1'!#REF!)</f>
        <v>#REF!</v>
      </c>
      <c r="D100" s="312" t="e">
        <f>IF(Tabla1[[#This Row],[Código_Actividad]]="","",'[7]Formulario PPGR1'!#REF!)</f>
        <v>#REF!</v>
      </c>
      <c r="E100" s="312" t="e">
        <f>IF(Tabla1[[#This Row],[Código_Actividad]]="","",'[7]Formulario PPGR1'!#REF!)</f>
        <v>#REF!</v>
      </c>
      <c r="F100" s="312" t="e">
        <f>IF(Tabla1[[#This Row],[Código_Actividad]]="","",'[7]Formulario PPGR1'!#REF!)</f>
        <v>#REF!</v>
      </c>
      <c r="G100" s="318" t="s">
        <v>947</v>
      </c>
      <c r="H100" s="205" t="s">
        <v>826</v>
      </c>
      <c r="I100" s="315" t="s">
        <v>838</v>
      </c>
      <c r="J100" s="313">
        <v>1</v>
      </c>
      <c r="K100" s="316">
        <v>247.5</v>
      </c>
      <c r="L100" s="316">
        <f>+Tabla1[[#This Row],[Precio Unitario]]*Tabla1[[#This Row],[Cantidad de Insumos]]</f>
        <v>247.5</v>
      </c>
      <c r="M100" s="323" t="s">
        <v>445</v>
      </c>
      <c r="N100" s="205" t="s">
        <v>86</v>
      </c>
      <c r="O100" s="194"/>
      <c r="P100" s="194"/>
    </row>
    <row r="101" spans="2:16" ht="12.75" customHeight="1" x14ac:dyDescent="0.2">
      <c r="B101" s="312" t="e">
        <f>IF(Tabla1[[#This Row],[Código_Actividad]]="","",CONCATENATE(Tabla1[[#This Row],[POA]],".",Tabla1[[#This Row],[SRS]],".",Tabla1[[#This Row],[AREA]],".",Tabla1[[#This Row],[TIPO]]))</f>
        <v>#REF!</v>
      </c>
      <c r="C101" s="312" t="e">
        <f>IF(Tabla1[[#This Row],[Código_Actividad]]="","",'[7]Formulario PPGR1'!#REF!)</f>
        <v>#REF!</v>
      </c>
      <c r="D101" s="312" t="e">
        <f>IF(Tabla1[[#This Row],[Código_Actividad]]="","",'[7]Formulario PPGR1'!#REF!)</f>
        <v>#REF!</v>
      </c>
      <c r="E101" s="312" t="e">
        <f>IF(Tabla1[[#This Row],[Código_Actividad]]="","",'[7]Formulario PPGR1'!#REF!)</f>
        <v>#REF!</v>
      </c>
      <c r="F101" s="312" t="e">
        <f>IF(Tabla1[[#This Row],[Código_Actividad]]="","",'[7]Formulario PPGR1'!#REF!)</f>
        <v>#REF!</v>
      </c>
      <c r="G101" s="318" t="s">
        <v>947</v>
      </c>
      <c r="H101" s="205" t="s">
        <v>829</v>
      </c>
      <c r="I101" s="315" t="s">
        <v>717</v>
      </c>
      <c r="J101" s="313">
        <v>2</v>
      </c>
      <c r="K101" s="316">
        <v>82.5</v>
      </c>
      <c r="L101" s="316">
        <f>+Tabla1[[#This Row],[Precio Unitario]]*Tabla1[[#This Row],[Cantidad de Insumos]]</f>
        <v>165</v>
      </c>
      <c r="M101" s="323" t="s">
        <v>1054</v>
      </c>
      <c r="N101" s="205" t="s">
        <v>86</v>
      </c>
      <c r="O101" s="194"/>
      <c r="P101" s="194"/>
    </row>
    <row r="102" spans="2:16" ht="12.75" customHeight="1" x14ac:dyDescent="0.2">
      <c r="B102" s="312" t="e">
        <f>IF(Tabla1[[#This Row],[Código_Actividad]]="","",CONCATENATE(Tabla1[[#This Row],[POA]],".",Tabla1[[#This Row],[SRS]],".",Tabla1[[#This Row],[AREA]],".",Tabla1[[#This Row],[TIPO]]))</f>
        <v>#REF!</v>
      </c>
      <c r="C102" s="312" t="e">
        <f>IF(Tabla1[[#This Row],[Código_Actividad]]="","",'[7]Formulario PPGR1'!#REF!)</f>
        <v>#REF!</v>
      </c>
      <c r="D102" s="312" t="e">
        <f>IF(Tabla1[[#This Row],[Código_Actividad]]="","",'[7]Formulario PPGR1'!#REF!)</f>
        <v>#REF!</v>
      </c>
      <c r="E102" s="312" t="e">
        <f>IF(Tabla1[[#This Row],[Código_Actividad]]="","",'[7]Formulario PPGR1'!#REF!)</f>
        <v>#REF!</v>
      </c>
      <c r="F102" s="312" t="e">
        <f>IF(Tabla1[[#This Row],[Código_Actividad]]="","",'[7]Formulario PPGR1'!#REF!)</f>
        <v>#REF!</v>
      </c>
      <c r="G102" s="318" t="s">
        <v>947</v>
      </c>
      <c r="H102" s="205" t="s">
        <v>636</v>
      </c>
      <c r="I102" s="315" t="s">
        <v>717</v>
      </c>
      <c r="J102" s="313">
        <v>4</v>
      </c>
      <c r="K102" s="316">
        <v>5</v>
      </c>
      <c r="L102" s="316">
        <f>+Tabla1[[#This Row],[Precio Unitario]]*Tabla1[[#This Row],[Cantidad de Insumos]]</f>
        <v>20</v>
      </c>
      <c r="M102" s="323" t="s">
        <v>1054</v>
      </c>
      <c r="N102" s="205" t="s">
        <v>86</v>
      </c>
      <c r="O102" s="194"/>
      <c r="P102" s="194"/>
    </row>
    <row r="103" spans="2:16" ht="12.75" customHeight="1" x14ac:dyDescent="0.2">
      <c r="B103" s="312" t="e">
        <f>IF(Tabla1[[#This Row],[Código_Actividad]]="","",CONCATENATE(Tabla1[[#This Row],[POA]],".",Tabla1[[#This Row],[SRS]],".",Tabla1[[#This Row],[AREA]],".",Tabla1[[#This Row],[TIPO]]))</f>
        <v>#REF!</v>
      </c>
      <c r="C103" s="312" t="e">
        <f>IF(Tabla1[[#This Row],[Código_Actividad]]="","",'[7]Formulario PPGR1'!#REF!)</f>
        <v>#REF!</v>
      </c>
      <c r="D103" s="312" t="e">
        <f>IF(Tabla1[[#This Row],[Código_Actividad]]="","",'[7]Formulario PPGR1'!#REF!)</f>
        <v>#REF!</v>
      </c>
      <c r="E103" s="312" t="e">
        <f>IF(Tabla1[[#This Row],[Código_Actividad]]="","",'[7]Formulario PPGR1'!#REF!)</f>
        <v>#REF!</v>
      </c>
      <c r="F103" s="312" t="e">
        <f>IF(Tabla1[[#This Row],[Código_Actividad]]="","",'[7]Formulario PPGR1'!#REF!)</f>
        <v>#REF!</v>
      </c>
      <c r="G103" s="318" t="s">
        <v>947</v>
      </c>
      <c r="H103" s="205" t="s">
        <v>831</v>
      </c>
      <c r="I103" s="315" t="s">
        <v>717</v>
      </c>
      <c r="J103" s="313">
        <v>4</v>
      </c>
      <c r="K103" s="316">
        <v>10</v>
      </c>
      <c r="L103" s="316">
        <f>+Tabla1[[#This Row],[Precio Unitario]]*Tabla1[[#This Row],[Cantidad de Insumos]]</f>
        <v>40</v>
      </c>
      <c r="M103" s="323" t="s">
        <v>1054</v>
      </c>
      <c r="N103" s="205" t="s">
        <v>86</v>
      </c>
      <c r="O103" s="194"/>
      <c r="P103" s="194"/>
    </row>
    <row r="104" spans="2:16" ht="12.75" customHeight="1" x14ac:dyDescent="0.2">
      <c r="B104" s="312" t="e">
        <f>IF(Tabla1[[#This Row],[Código_Actividad]]="","",CONCATENATE(Tabla1[[#This Row],[POA]],".",Tabla1[[#This Row],[SRS]],".",Tabla1[[#This Row],[AREA]],".",Tabla1[[#This Row],[TIPO]]))</f>
        <v>#REF!</v>
      </c>
      <c r="C104" s="312" t="e">
        <f>IF(Tabla1[[#This Row],[Código_Actividad]]="","",'[7]Formulario PPGR1'!#REF!)</f>
        <v>#REF!</v>
      </c>
      <c r="D104" s="312" t="e">
        <f>IF(Tabla1[[#This Row],[Código_Actividad]]="","",'[7]Formulario PPGR1'!#REF!)</f>
        <v>#REF!</v>
      </c>
      <c r="E104" s="312" t="e">
        <f>IF(Tabla1[[#This Row],[Código_Actividad]]="","",'[7]Formulario PPGR1'!#REF!)</f>
        <v>#REF!</v>
      </c>
      <c r="F104" s="312" t="e">
        <f>IF(Tabla1[[#This Row],[Código_Actividad]]="","",'[7]Formulario PPGR1'!#REF!)</f>
        <v>#REF!</v>
      </c>
      <c r="G104" s="318" t="s">
        <v>947</v>
      </c>
      <c r="H104" s="205" t="s">
        <v>822</v>
      </c>
      <c r="I104" s="315" t="s">
        <v>717</v>
      </c>
      <c r="J104" s="313">
        <v>16</v>
      </c>
      <c r="K104" s="316">
        <v>350</v>
      </c>
      <c r="L104" s="316">
        <f>+Tabla1[[#This Row],[Precio Unitario]]*Tabla1[[#This Row],[Cantidad de Insumos]]</f>
        <v>5600</v>
      </c>
      <c r="M104" s="323" t="s">
        <v>102</v>
      </c>
      <c r="N104" s="205" t="s">
        <v>86</v>
      </c>
      <c r="O104" s="194"/>
      <c r="P104" s="194"/>
    </row>
    <row r="105" spans="2:16" ht="12.75" customHeight="1" x14ac:dyDescent="0.2">
      <c r="B105" s="312" t="e">
        <f>IF(Tabla1[[#This Row],[Código_Actividad]]="","",CONCATENATE(Tabla1[[#This Row],[POA]],".",Tabla1[[#This Row],[SRS]],".",Tabla1[[#This Row],[AREA]],".",Tabla1[[#This Row],[TIPO]]))</f>
        <v>#REF!</v>
      </c>
      <c r="C105" s="312" t="e">
        <f>IF(Tabla1[[#This Row],[Código_Actividad]]="","",'[7]Formulario PPGR1'!#REF!)</f>
        <v>#REF!</v>
      </c>
      <c r="D105" s="312" t="e">
        <f>IF(Tabla1[[#This Row],[Código_Actividad]]="","",'[7]Formulario PPGR1'!#REF!)</f>
        <v>#REF!</v>
      </c>
      <c r="E105" s="312" t="e">
        <f>IF(Tabla1[[#This Row],[Código_Actividad]]="","",'[7]Formulario PPGR1'!#REF!)</f>
        <v>#REF!</v>
      </c>
      <c r="F105" s="312" t="e">
        <f>IF(Tabla1[[#This Row],[Código_Actividad]]="","",'[7]Formulario PPGR1'!#REF!)</f>
        <v>#REF!</v>
      </c>
      <c r="G105" s="318" t="s">
        <v>947</v>
      </c>
      <c r="H105" s="205" t="s">
        <v>825</v>
      </c>
      <c r="I105" s="315" t="s">
        <v>837</v>
      </c>
      <c r="J105" s="313">
        <v>16</v>
      </c>
      <c r="K105" s="316">
        <v>450</v>
      </c>
      <c r="L105" s="316">
        <f>+Tabla1[[#This Row],[Precio Unitario]]*Tabla1[[#This Row],[Cantidad de Insumos]]</f>
        <v>7200</v>
      </c>
      <c r="M105" s="323" t="s">
        <v>102</v>
      </c>
      <c r="N105" s="205" t="s">
        <v>86</v>
      </c>
      <c r="O105" s="194"/>
      <c r="P105" s="194"/>
    </row>
    <row r="106" spans="2:16" ht="12.75" customHeight="1" x14ac:dyDescent="0.2">
      <c r="B106" s="312" t="e">
        <f>IF(Tabla1[[#This Row],[Código_Actividad]]="","",CONCATENATE(Tabla1[[#This Row],[POA]],".",Tabla1[[#This Row],[SRS]],".",Tabla1[[#This Row],[AREA]],".",Tabla1[[#This Row],[TIPO]]))</f>
        <v>#REF!</v>
      </c>
      <c r="C106" s="312" t="e">
        <f>IF(Tabla1[[#This Row],[Código_Actividad]]="","",'[7]Formulario PPGR1'!#REF!)</f>
        <v>#REF!</v>
      </c>
      <c r="D106" s="312" t="e">
        <f>IF(Tabla1[[#This Row],[Código_Actividad]]="","",'[7]Formulario PPGR1'!#REF!)</f>
        <v>#REF!</v>
      </c>
      <c r="E106" s="312" t="e">
        <f>IF(Tabla1[[#This Row],[Código_Actividad]]="","",'[7]Formulario PPGR1'!#REF!)</f>
        <v>#REF!</v>
      </c>
      <c r="F106" s="312" t="e">
        <f>IF(Tabla1[[#This Row],[Código_Actividad]]="","",'[7]Formulario PPGR1'!#REF!)</f>
        <v>#REF!</v>
      </c>
      <c r="G106" s="318" t="s">
        <v>947</v>
      </c>
      <c r="H106" s="205" t="s">
        <v>836</v>
      </c>
      <c r="I106" s="315" t="s">
        <v>839</v>
      </c>
      <c r="J106" s="313">
        <v>3</v>
      </c>
      <c r="K106" s="316">
        <v>50</v>
      </c>
      <c r="L106" s="316">
        <f>+Tabla1[[#This Row],[Precio Unitario]]*Tabla1[[#This Row],[Cantidad de Insumos]]</f>
        <v>150</v>
      </c>
      <c r="M106" s="323" t="s">
        <v>125</v>
      </c>
      <c r="N106" s="205" t="s">
        <v>86</v>
      </c>
      <c r="O106" s="194"/>
      <c r="P106" s="194"/>
    </row>
    <row r="107" spans="2:16" ht="12.75" customHeight="1" x14ac:dyDescent="0.2">
      <c r="B107" s="312" t="e">
        <f>IF(Tabla1[[#This Row],[Código_Actividad]]="","",CONCATENATE(Tabla1[[#This Row],[POA]],".",Tabla1[[#This Row],[SRS]],".",Tabla1[[#This Row],[AREA]],".",Tabla1[[#This Row],[TIPO]]))</f>
        <v>#REF!</v>
      </c>
      <c r="C107" s="312" t="e">
        <f>IF(Tabla1[[#This Row],[Código_Actividad]]="","",'[7]Formulario PPGR1'!#REF!)</f>
        <v>#REF!</v>
      </c>
      <c r="D107" s="312" t="e">
        <f>IF(Tabla1[[#This Row],[Código_Actividad]]="","",'[7]Formulario PPGR1'!#REF!)</f>
        <v>#REF!</v>
      </c>
      <c r="E107" s="312" t="e">
        <f>IF(Tabla1[[#This Row],[Código_Actividad]]="","",'[7]Formulario PPGR1'!#REF!)</f>
        <v>#REF!</v>
      </c>
      <c r="F107" s="312" t="e">
        <f>IF(Tabla1[[#This Row],[Código_Actividad]]="","",'[7]Formulario PPGR1'!#REF!)</f>
        <v>#REF!</v>
      </c>
      <c r="G107" s="318" t="s">
        <v>947</v>
      </c>
      <c r="H107" s="205" t="s">
        <v>1058</v>
      </c>
      <c r="I107" s="315" t="s">
        <v>717</v>
      </c>
      <c r="J107" s="313">
        <v>50</v>
      </c>
      <c r="K107" s="316">
        <v>1800</v>
      </c>
      <c r="L107" s="316">
        <f>+Tabla1[[#This Row],[Precio Unitario]]*Tabla1[[#This Row],[Cantidad de Insumos]]</f>
        <v>90000</v>
      </c>
      <c r="M107" s="323" t="s">
        <v>713</v>
      </c>
      <c r="N107" s="205" t="s">
        <v>86</v>
      </c>
      <c r="O107" s="194"/>
      <c r="P107" s="194"/>
    </row>
    <row r="108" spans="2:16" ht="12.75" customHeight="1" x14ac:dyDescent="0.2">
      <c r="B108" s="312" t="e">
        <f>IF(Tabla1[[#This Row],[Código_Actividad]]="","",CONCATENATE(Tabla1[[#This Row],[POA]],".",Tabla1[[#This Row],[SRS]],".",Tabla1[[#This Row],[AREA]],".",Tabla1[[#This Row],[TIPO]]))</f>
        <v>#REF!</v>
      </c>
      <c r="C108" s="312" t="e">
        <f>IF(Tabla1[[#This Row],[Código_Actividad]]="","",'[7]Formulario PPGR1'!#REF!)</f>
        <v>#REF!</v>
      </c>
      <c r="D108" s="312" t="e">
        <f>IF(Tabla1[[#This Row],[Código_Actividad]]="","",'[7]Formulario PPGR1'!#REF!)</f>
        <v>#REF!</v>
      </c>
      <c r="E108" s="312" t="e">
        <f>IF(Tabla1[[#This Row],[Código_Actividad]]="","",'[7]Formulario PPGR1'!#REF!)</f>
        <v>#REF!</v>
      </c>
      <c r="F108" s="312" t="e">
        <f>IF(Tabla1[[#This Row],[Código_Actividad]]="","",'[7]Formulario PPGR1'!#REF!)</f>
        <v>#REF!</v>
      </c>
      <c r="G108" s="318" t="s">
        <v>947</v>
      </c>
      <c r="H108" s="205" t="s">
        <v>1057</v>
      </c>
      <c r="I108" s="315" t="s">
        <v>837</v>
      </c>
      <c r="J108" s="313">
        <v>30</v>
      </c>
      <c r="K108" s="316">
        <v>240</v>
      </c>
      <c r="L108" s="316">
        <f>+Tabla1[[#This Row],[Precio Unitario]]*Tabla1[[#This Row],[Cantidad de Insumos]]</f>
        <v>7200</v>
      </c>
      <c r="M108" s="323" t="s">
        <v>266</v>
      </c>
      <c r="N108" s="205" t="s">
        <v>86</v>
      </c>
      <c r="O108" s="194"/>
      <c r="P108" s="194"/>
    </row>
    <row r="109" spans="2:16" ht="12.75" customHeight="1" x14ac:dyDescent="0.2">
      <c r="B109" s="312" t="e">
        <f>IF(Tabla1[[#This Row],[Código_Actividad]]="","",CONCATENATE(Tabla1[[#This Row],[POA]],".",Tabla1[[#This Row],[SRS]],".",Tabla1[[#This Row],[AREA]],".",Tabla1[[#This Row],[TIPO]]))</f>
        <v>#REF!</v>
      </c>
      <c r="C109" s="312" t="e">
        <f>IF(Tabla1[[#This Row],[Código_Actividad]]="","",'[7]Formulario PPGR1'!#REF!)</f>
        <v>#REF!</v>
      </c>
      <c r="D109" s="312" t="e">
        <f>IF(Tabla1[[#This Row],[Código_Actividad]]="","",'[7]Formulario PPGR1'!#REF!)</f>
        <v>#REF!</v>
      </c>
      <c r="E109" s="312" t="e">
        <f>IF(Tabla1[[#This Row],[Código_Actividad]]="","",'[7]Formulario PPGR1'!#REF!)</f>
        <v>#REF!</v>
      </c>
      <c r="F109" s="312" t="e">
        <f>IF(Tabla1[[#This Row],[Código_Actividad]]="","",'[7]Formulario PPGR1'!#REF!)</f>
        <v>#REF!</v>
      </c>
      <c r="G109" s="318" t="s">
        <v>949</v>
      </c>
      <c r="H109" s="205" t="s">
        <v>826</v>
      </c>
      <c r="I109" s="315" t="s">
        <v>838</v>
      </c>
      <c r="J109" s="313">
        <v>1</v>
      </c>
      <c r="K109" s="316">
        <v>247.5</v>
      </c>
      <c r="L109" s="316">
        <f>+Tabla1[[#This Row],[Precio Unitario]]*Tabla1[[#This Row],[Cantidad de Insumos]]</f>
        <v>247.5</v>
      </c>
      <c r="M109" s="323" t="s">
        <v>445</v>
      </c>
      <c r="N109" s="205" t="s">
        <v>86</v>
      </c>
      <c r="O109" s="194"/>
      <c r="P109" s="194"/>
    </row>
    <row r="110" spans="2:16" ht="12.75" customHeight="1" x14ac:dyDescent="0.2">
      <c r="B110" s="312" t="e">
        <f>IF(Tabla1[[#This Row],[Código_Actividad]]="","",CONCATENATE(Tabla1[[#This Row],[POA]],".",Tabla1[[#This Row],[SRS]],".",Tabla1[[#This Row],[AREA]],".",Tabla1[[#This Row],[TIPO]]))</f>
        <v>#REF!</v>
      </c>
      <c r="C110" s="312" t="e">
        <f>IF(Tabla1[[#This Row],[Código_Actividad]]="","",'[7]Formulario PPGR1'!#REF!)</f>
        <v>#REF!</v>
      </c>
      <c r="D110" s="312" t="e">
        <f>IF(Tabla1[[#This Row],[Código_Actividad]]="","",'[7]Formulario PPGR1'!#REF!)</f>
        <v>#REF!</v>
      </c>
      <c r="E110" s="312" t="e">
        <f>IF(Tabla1[[#This Row],[Código_Actividad]]="","",'[7]Formulario PPGR1'!#REF!)</f>
        <v>#REF!</v>
      </c>
      <c r="F110" s="312" t="e">
        <f>IF(Tabla1[[#This Row],[Código_Actividad]]="","",'[7]Formulario PPGR1'!#REF!)</f>
        <v>#REF!</v>
      </c>
      <c r="G110" s="318" t="s">
        <v>949</v>
      </c>
      <c r="H110" s="205" t="s">
        <v>829</v>
      </c>
      <c r="I110" s="315" t="s">
        <v>124</v>
      </c>
      <c r="J110" s="313">
        <v>2</v>
      </c>
      <c r="K110" s="316">
        <v>82.5</v>
      </c>
      <c r="L110" s="316">
        <f>+Tabla1[[#This Row],[Precio Unitario]]*Tabla1[[#This Row],[Cantidad de Insumos]]</f>
        <v>165</v>
      </c>
      <c r="M110" s="323" t="s">
        <v>1054</v>
      </c>
      <c r="N110" s="205" t="s">
        <v>86</v>
      </c>
      <c r="O110" s="194"/>
      <c r="P110" s="194"/>
    </row>
    <row r="111" spans="2:16" ht="12.75" customHeight="1" x14ac:dyDescent="0.2">
      <c r="B111" s="312" t="e">
        <f>IF(Tabla1[[#This Row],[Código_Actividad]]="","",CONCATENATE(Tabla1[[#This Row],[POA]],".",Tabla1[[#This Row],[SRS]],".",Tabla1[[#This Row],[AREA]],".",Tabla1[[#This Row],[TIPO]]))</f>
        <v>#REF!</v>
      </c>
      <c r="C111" s="312" t="e">
        <f>IF(Tabla1[[#This Row],[Código_Actividad]]="","",'[7]Formulario PPGR1'!#REF!)</f>
        <v>#REF!</v>
      </c>
      <c r="D111" s="312" t="e">
        <f>IF(Tabla1[[#This Row],[Código_Actividad]]="","",'[7]Formulario PPGR1'!#REF!)</f>
        <v>#REF!</v>
      </c>
      <c r="E111" s="312" t="e">
        <f>IF(Tabla1[[#This Row],[Código_Actividad]]="","",'[7]Formulario PPGR1'!#REF!)</f>
        <v>#REF!</v>
      </c>
      <c r="F111" s="312" t="e">
        <f>IF(Tabla1[[#This Row],[Código_Actividad]]="","",'[7]Formulario PPGR1'!#REF!)</f>
        <v>#REF!</v>
      </c>
      <c r="G111" s="318" t="s">
        <v>949</v>
      </c>
      <c r="H111" s="205" t="s">
        <v>636</v>
      </c>
      <c r="I111" s="315" t="s">
        <v>717</v>
      </c>
      <c r="J111" s="313">
        <v>4</v>
      </c>
      <c r="K111" s="316">
        <v>5</v>
      </c>
      <c r="L111" s="316">
        <f>+Tabla1[[#This Row],[Precio Unitario]]*Tabla1[[#This Row],[Cantidad de Insumos]]</f>
        <v>20</v>
      </c>
      <c r="M111" s="323" t="s">
        <v>1054</v>
      </c>
      <c r="N111" s="205" t="s">
        <v>86</v>
      </c>
      <c r="O111" s="194"/>
      <c r="P111" s="194"/>
    </row>
    <row r="112" spans="2:16" ht="12.75" customHeight="1" x14ac:dyDescent="0.2">
      <c r="B112" s="312" t="e">
        <f>IF(Tabla1[[#This Row],[Código_Actividad]]="","",CONCATENATE(Tabla1[[#This Row],[POA]],".",Tabla1[[#This Row],[SRS]],".",Tabla1[[#This Row],[AREA]],".",Tabla1[[#This Row],[TIPO]]))</f>
        <v>#REF!</v>
      </c>
      <c r="C112" s="312" t="e">
        <f>IF(Tabla1[[#This Row],[Código_Actividad]]="","",'[7]Formulario PPGR1'!#REF!)</f>
        <v>#REF!</v>
      </c>
      <c r="D112" s="312" t="e">
        <f>IF(Tabla1[[#This Row],[Código_Actividad]]="","",'[7]Formulario PPGR1'!#REF!)</f>
        <v>#REF!</v>
      </c>
      <c r="E112" s="312" t="e">
        <f>IF(Tabla1[[#This Row],[Código_Actividad]]="","",'[7]Formulario PPGR1'!#REF!)</f>
        <v>#REF!</v>
      </c>
      <c r="F112" s="312" t="e">
        <f>IF(Tabla1[[#This Row],[Código_Actividad]]="","",'[7]Formulario PPGR1'!#REF!)</f>
        <v>#REF!</v>
      </c>
      <c r="G112" s="318" t="s">
        <v>949</v>
      </c>
      <c r="H112" s="205" t="s">
        <v>831</v>
      </c>
      <c r="I112" s="315" t="s">
        <v>717</v>
      </c>
      <c r="J112" s="313">
        <v>4</v>
      </c>
      <c r="K112" s="316">
        <v>10</v>
      </c>
      <c r="L112" s="316">
        <f>+Tabla1[[#This Row],[Precio Unitario]]*Tabla1[[#This Row],[Cantidad de Insumos]]</f>
        <v>40</v>
      </c>
      <c r="M112" s="323" t="s">
        <v>1054</v>
      </c>
      <c r="N112" s="205" t="s">
        <v>86</v>
      </c>
      <c r="O112" s="194"/>
      <c r="P112" s="194"/>
    </row>
    <row r="113" spans="2:16" ht="12.75" customHeight="1" x14ac:dyDescent="0.2">
      <c r="B113" s="312" t="e">
        <f>IF(Tabla1[[#This Row],[Código_Actividad]]="","",CONCATENATE(Tabla1[[#This Row],[POA]],".",Tabla1[[#This Row],[SRS]],".",Tabla1[[#This Row],[AREA]],".",Tabla1[[#This Row],[TIPO]]))</f>
        <v>#REF!</v>
      </c>
      <c r="C113" s="312" t="e">
        <f>IF(Tabla1[[#This Row],[Código_Actividad]]="","",'[7]Formulario PPGR1'!#REF!)</f>
        <v>#REF!</v>
      </c>
      <c r="D113" s="312" t="e">
        <f>IF(Tabla1[[#This Row],[Código_Actividad]]="","",'[7]Formulario PPGR1'!#REF!)</f>
        <v>#REF!</v>
      </c>
      <c r="E113" s="312" t="e">
        <f>IF(Tabla1[[#This Row],[Código_Actividad]]="","",'[7]Formulario PPGR1'!#REF!)</f>
        <v>#REF!</v>
      </c>
      <c r="F113" s="312" t="e">
        <f>IF(Tabla1[[#This Row],[Código_Actividad]]="","",'[7]Formulario PPGR1'!#REF!)</f>
        <v>#REF!</v>
      </c>
      <c r="G113" s="318" t="s">
        <v>949</v>
      </c>
      <c r="H113" s="205" t="s">
        <v>1055</v>
      </c>
      <c r="I113" s="315" t="s">
        <v>124</v>
      </c>
      <c r="J113" s="313">
        <v>2</v>
      </c>
      <c r="K113" s="316">
        <v>151.80000000000001</v>
      </c>
      <c r="L113" s="316">
        <f>+Tabla1[[#This Row],[Precio Unitario]]*Tabla1[[#This Row],[Cantidad de Insumos]]</f>
        <v>303.60000000000002</v>
      </c>
      <c r="M113" s="323" t="s">
        <v>1054</v>
      </c>
      <c r="N113" s="205" t="s">
        <v>86</v>
      </c>
      <c r="O113" s="194"/>
      <c r="P113" s="194"/>
    </row>
    <row r="114" spans="2:16" ht="12.75" customHeight="1" x14ac:dyDescent="0.2">
      <c r="B114" s="312" t="e">
        <f>IF(Tabla1[[#This Row],[Código_Actividad]]="","",CONCATENATE(Tabla1[[#This Row],[POA]],".",Tabla1[[#This Row],[SRS]],".",Tabla1[[#This Row],[AREA]],".",Tabla1[[#This Row],[TIPO]]))</f>
        <v>#REF!</v>
      </c>
      <c r="C114" s="312" t="e">
        <f>IF(Tabla1[[#This Row],[Código_Actividad]]="","",'[7]Formulario PPGR1'!#REF!)</f>
        <v>#REF!</v>
      </c>
      <c r="D114" s="312" t="e">
        <f>IF(Tabla1[[#This Row],[Código_Actividad]]="","",'[7]Formulario PPGR1'!#REF!)</f>
        <v>#REF!</v>
      </c>
      <c r="E114" s="312" t="e">
        <f>IF(Tabla1[[#This Row],[Código_Actividad]]="","",'[7]Formulario PPGR1'!#REF!)</f>
        <v>#REF!</v>
      </c>
      <c r="F114" s="312" t="e">
        <f>IF(Tabla1[[#This Row],[Código_Actividad]]="","",'[7]Formulario PPGR1'!#REF!)</f>
        <v>#REF!</v>
      </c>
      <c r="G114" s="318" t="s">
        <v>1063</v>
      </c>
      <c r="H114" s="205" t="s">
        <v>826</v>
      </c>
      <c r="I114" s="315" t="s">
        <v>838</v>
      </c>
      <c r="J114" s="313">
        <v>3</v>
      </c>
      <c r="K114" s="316">
        <v>247.5</v>
      </c>
      <c r="L114" s="316">
        <f>+Tabla1[[#This Row],[Precio Unitario]]*Tabla1[[#This Row],[Cantidad de Insumos]]</f>
        <v>742.5</v>
      </c>
      <c r="M114" s="323" t="s">
        <v>445</v>
      </c>
      <c r="N114" s="205" t="s">
        <v>86</v>
      </c>
      <c r="O114" s="194"/>
      <c r="P114" s="194"/>
    </row>
    <row r="115" spans="2:16" ht="12.75" customHeight="1" x14ac:dyDescent="0.2">
      <c r="B115" s="312" t="e">
        <f>IF(Tabla1[[#This Row],[Código_Actividad]]="","",CONCATENATE(Tabla1[[#This Row],[POA]],".",Tabla1[[#This Row],[SRS]],".",Tabla1[[#This Row],[AREA]],".",Tabla1[[#This Row],[TIPO]]))</f>
        <v>#REF!</v>
      </c>
      <c r="C115" s="312" t="e">
        <f>IF(Tabla1[[#This Row],[Código_Actividad]]="","",'[7]Formulario PPGR1'!#REF!)</f>
        <v>#REF!</v>
      </c>
      <c r="D115" s="312" t="e">
        <f>IF(Tabla1[[#This Row],[Código_Actividad]]="","",'[7]Formulario PPGR1'!#REF!)</f>
        <v>#REF!</v>
      </c>
      <c r="E115" s="312" t="e">
        <f>IF(Tabla1[[#This Row],[Código_Actividad]]="","",'[7]Formulario PPGR1'!#REF!)</f>
        <v>#REF!</v>
      </c>
      <c r="F115" s="312" t="e">
        <f>IF(Tabla1[[#This Row],[Código_Actividad]]="","",'[7]Formulario PPGR1'!#REF!)</f>
        <v>#REF!</v>
      </c>
      <c r="G115" s="318" t="s">
        <v>1063</v>
      </c>
      <c r="H115" s="205" t="s">
        <v>1056</v>
      </c>
      <c r="I115" s="315" t="s">
        <v>124</v>
      </c>
      <c r="J115" s="313">
        <v>3</v>
      </c>
      <c r="K115" s="316">
        <v>319</v>
      </c>
      <c r="L115" s="316">
        <f>+Tabla1[[#This Row],[Precio Unitario]]*Tabla1[[#This Row],[Cantidad de Insumos]]</f>
        <v>957</v>
      </c>
      <c r="M115" s="323" t="s">
        <v>425</v>
      </c>
      <c r="N115" s="205" t="s">
        <v>86</v>
      </c>
      <c r="O115" s="194"/>
      <c r="P115" s="194"/>
    </row>
    <row r="116" spans="2:16" ht="12.75" customHeight="1" x14ac:dyDescent="0.2">
      <c r="B116" s="312" t="e">
        <f>IF(Tabla1[[#This Row],[Código_Actividad]]="","",CONCATENATE(Tabla1[[#This Row],[POA]],".",Tabla1[[#This Row],[SRS]],".",Tabla1[[#This Row],[AREA]],".",Tabla1[[#This Row],[TIPO]]))</f>
        <v>#REF!</v>
      </c>
      <c r="C116" s="312" t="e">
        <f>IF(Tabla1[[#This Row],[Código_Actividad]]="","",'[7]Formulario PPGR1'!#REF!)</f>
        <v>#REF!</v>
      </c>
      <c r="D116" s="312" t="e">
        <f>IF(Tabla1[[#This Row],[Código_Actividad]]="","",'[7]Formulario PPGR1'!#REF!)</f>
        <v>#REF!</v>
      </c>
      <c r="E116" s="312" t="e">
        <f>IF(Tabla1[[#This Row],[Código_Actividad]]="","",'[7]Formulario PPGR1'!#REF!)</f>
        <v>#REF!</v>
      </c>
      <c r="F116" s="312" t="e">
        <f>IF(Tabla1[[#This Row],[Código_Actividad]]="","",'[7]Formulario PPGR1'!#REF!)</f>
        <v>#REF!</v>
      </c>
      <c r="G116" s="318" t="s">
        <v>1063</v>
      </c>
      <c r="H116" s="205" t="s">
        <v>1055</v>
      </c>
      <c r="I116" s="315" t="s">
        <v>124</v>
      </c>
      <c r="J116" s="313">
        <v>3</v>
      </c>
      <c r="K116" s="316">
        <v>151.80000000000001</v>
      </c>
      <c r="L116" s="316">
        <f>+Tabla1[[#This Row],[Precio Unitario]]*Tabla1[[#This Row],[Cantidad de Insumos]]</f>
        <v>455.40000000000003</v>
      </c>
      <c r="M116" s="323" t="s">
        <v>1054</v>
      </c>
      <c r="N116" s="205" t="s">
        <v>86</v>
      </c>
      <c r="O116" s="194"/>
      <c r="P116" s="194"/>
    </row>
    <row r="117" spans="2:16" ht="12.75" customHeight="1" x14ac:dyDescent="0.2">
      <c r="B117" s="312" t="e">
        <f>IF(Tabla1[[#This Row],[Código_Actividad]]="","",CONCATENATE(Tabla1[[#This Row],[POA]],".",Tabla1[[#This Row],[SRS]],".",Tabla1[[#This Row],[AREA]],".",Tabla1[[#This Row],[TIPO]]))</f>
        <v>#REF!</v>
      </c>
      <c r="C117" s="312" t="e">
        <f>IF(Tabla1[[#This Row],[Código_Actividad]]="","",'[7]Formulario PPGR1'!#REF!)</f>
        <v>#REF!</v>
      </c>
      <c r="D117" s="312" t="e">
        <f>IF(Tabla1[[#This Row],[Código_Actividad]]="","",'[7]Formulario PPGR1'!#REF!)</f>
        <v>#REF!</v>
      </c>
      <c r="E117" s="312" t="e">
        <f>IF(Tabla1[[#This Row],[Código_Actividad]]="","",'[7]Formulario PPGR1'!#REF!)</f>
        <v>#REF!</v>
      </c>
      <c r="F117" s="312" t="e">
        <f>IF(Tabla1[[#This Row],[Código_Actividad]]="","",'[7]Formulario PPGR1'!#REF!)</f>
        <v>#REF!</v>
      </c>
      <c r="G117" s="318" t="s">
        <v>1063</v>
      </c>
      <c r="H117" s="205" t="s">
        <v>825</v>
      </c>
      <c r="I117" s="315" t="s">
        <v>837</v>
      </c>
      <c r="J117" s="313">
        <v>3</v>
      </c>
      <c r="K117" s="316">
        <v>450</v>
      </c>
      <c r="L117" s="316">
        <f>+Tabla1[[#This Row],[Precio Unitario]]*Tabla1[[#This Row],[Cantidad de Insumos]]</f>
        <v>1350</v>
      </c>
      <c r="M117" s="323" t="s">
        <v>102</v>
      </c>
      <c r="N117" s="205" t="s">
        <v>86</v>
      </c>
      <c r="O117" s="194"/>
      <c r="P117" s="194"/>
    </row>
    <row r="118" spans="2:16" ht="12.75" customHeight="1" x14ac:dyDescent="0.2">
      <c r="B118" s="209" t="e">
        <f>IF(Tabla1[[#This Row],[Código_Actividad]]="","",CONCATENATE(Tabla1[[#This Row],[POA]],".",Tabla1[[#This Row],[SRS]],".",Tabla1[[#This Row],[AREA]],".",Tabla1[[#This Row],[TIPO]]))</f>
        <v>#REF!</v>
      </c>
      <c r="C118" s="209" t="e">
        <f>IF(Tabla1[[#This Row],[Código_Actividad]]="","",'[7]Formulario PPGR1'!#REF!)</f>
        <v>#REF!</v>
      </c>
      <c r="D118" s="209" t="e">
        <f>IF(Tabla1[[#This Row],[Código_Actividad]]="","",'[7]Formulario PPGR1'!#REF!)</f>
        <v>#REF!</v>
      </c>
      <c r="E118" s="209" t="e">
        <f>IF(Tabla1[[#This Row],[Código_Actividad]]="","",'[7]Formulario PPGR1'!#REF!)</f>
        <v>#REF!</v>
      </c>
      <c r="F118" s="209" t="e">
        <f>IF(Tabla1[[#This Row],[Código_Actividad]]="","",'[7]Formulario PPGR1'!#REF!)</f>
        <v>#REF!</v>
      </c>
      <c r="G118" s="318" t="s">
        <v>1063</v>
      </c>
      <c r="H118" s="205" t="s">
        <v>823</v>
      </c>
      <c r="I118" s="311" t="s">
        <v>717</v>
      </c>
      <c r="J118" s="204">
        <v>24</v>
      </c>
      <c r="K118" s="207">
        <v>150</v>
      </c>
      <c r="L118" s="207">
        <f>+Tabla1[[#This Row],[Precio Unitario]]*Tabla1[[#This Row],[Cantidad de Insumos]]</f>
        <v>3600</v>
      </c>
      <c r="M118" s="323" t="s">
        <v>102</v>
      </c>
      <c r="N118" s="205" t="s">
        <v>86</v>
      </c>
      <c r="O118" s="194"/>
      <c r="P118" s="194"/>
    </row>
    <row r="119" spans="2:16" ht="12.75" customHeight="1" x14ac:dyDescent="0.2">
      <c r="B119" s="312" t="e">
        <f>IF(Tabla1[[#This Row],[Código_Actividad]]="","",CONCATENATE(Tabla1[[#This Row],[POA]],".",Tabla1[[#This Row],[SRS]],".",Tabla1[[#This Row],[AREA]],".",Tabla1[[#This Row],[TIPO]]))</f>
        <v>#REF!</v>
      </c>
      <c r="C119" s="312" t="e">
        <f>IF(Tabla1[[#This Row],[Código_Actividad]]="","",'[7]Formulario PPGR1'!#REF!)</f>
        <v>#REF!</v>
      </c>
      <c r="D119" s="312" t="e">
        <f>IF(Tabla1[[#This Row],[Código_Actividad]]="","",'[7]Formulario PPGR1'!#REF!)</f>
        <v>#REF!</v>
      </c>
      <c r="E119" s="312" t="e">
        <f>IF(Tabla1[[#This Row],[Código_Actividad]]="","",'[7]Formulario PPGR1'!#REF!)</f>
        <v>#REF!</v>
      </c>
      <c r="F119" s="312" t="e">
        <f>IF(Tabla1[[#This Row],[Código_Actividad]]="","",'[7]Formulario PPGR1'!#REF!)</f>
        <v>#REF!</v>
      </c>
      <c r="G119" s="318" t="s">
        <v>1063</v>
      </c>
      <c r="H119" s="205" t="s">
        <v>836</v>
      </c>
      <c r="I119" s="315" t="s">
        <v>839</v>
      </c>
      <c r="J119" s="313">
        <v>3</v>
      </c>
      <c r="K119" s="316">
        <v>50</v>
      </c>
      <c r="L119" s="316">
        <f>+Tabla1[[#This Row],[Precio Unitario]]*Tabla1[[#This Row],[Cantidad de Insumos]]</f>
        <v>150</v>
      </c>
      <c r="M119" s="323" t="s">
        <v>125</v>
      </c>
      <c r="N119" s="205" t="s">
        <v>86</v>
      </c>
      <c r="O119" s="194"/>
      <c r="P119" s="194"/>
    </row>
    <row r="120" spans="2:16" ht="12.75" customHeight="1" x14ac:dyDescent="0.2">
      <c r="B120" s="312" t="e">
        <f>IF(Tabla1[[#This Row],[Código_Actividad]]="","",CONCATENATE(Tabla1[[#This Row],[POA]],".",Tabla1[[#This Row],[SRS]],".",Tabla1[[#This Row],[AREA]],".",Tabla1[[#This Row],[TIPO]]))</f>
        <v>#REF!</v>
      </c>
      <c r="C120" s="312" t="e">
        <f>IF(Tabla1[[#This Row],[Código_Actividad]]="","",'[7]Formulario PPGR1'!#REF!)</f>
        <v>#REF!</v>
      </c>
      <c r="D120" s="312" t="e">
        <f>IF(Tabla1[[#This Row],[Código_Actividad]]="","",'[7]Formulario PPGR1'!#REF!)</f>
        <v>#REF!</v>
      </c>
      <c r="E120" s="312" t="e">
        <f>IF(Tabla1[[#This Row],[Código_Actividad]]="","",'[7]Formulario PPGR1'!#REF!)</f>
        <v>#REF!</v>
      </c>
      <c r="F120" s="312" t="e">
        <f>IF(Tabla1[[#This Row],[Código_Actividad]]="","",'[7]Formulario PPGR1'!#REF!)</f>
        <v>#REF!</v>
      </c>
      <c r="G120" s="318" t="s">
        <v>910</v>
      </c>
      <c r="H120" s="205" t="s">
        <v>835</v>
      </c>
      <c r="I120" s="315" t="s">
        <v>717</v>
      </c>
      <c r="J120" s="313">
        <v>12</v>
      </c>
      <c r="K120" s="316">
        <v>75</v>
      </c>
      <c r="L120" s="316">
        <f>+Tabla1[[#This Row],[Precio Unitario]]*Tabla1[[#This Row],[Cantidad de Insumos]]</f>
        <v>900</v>
      </c>
      <c r="M120" s="323" t="s">
        <v>1117</v>
      </c>
      <c r="N120" s="205" t="s">
        <v>86</v>
      </c>
      <c r="O120" s="194"/>
      <c r="P120" s="194"/>
    </row>
    <row r="121" spans="2:16" ht="12.75" customHeight="1" x14ac:dyDescent="0.2">
      <c r="B121" s="312" t="e">
        <f>IF(Tabla1[[#This Row],[Código_Actividad]]="","",CONCATENATE(Tabla1[[#This Row],[POA]],".",Tabla1[[#This Row],[SRS]],".",Tabla1[[#This Row],[AREA]],".",Tabla1[[#This Row],[TIPO]]))</f>
        <v>#REF!</v>
      </c>
      <c r="C121" s="312" t="e">
        <f>IF(Tabla1[[#This Row],[Código_Actividad]]="","",'[7]Formulario PPGR1'!#REF!)</f>
        <v>#REF!</v>
      </c>
      <c r="D121" s="312" t="e">
        <f>IF(Tabla1[[#This Row],[Código_Actividad]]="","",'[7]Formulario PPGR1'!#REF!)</f>
        <v>#REF!</v>
      </c>
      <c r="E121" s="312" t="e">
        <f>IF(Tabla1[[#This Row],[Código_Actividad]]="","",'[7]Formulario PPGR1'!#REF!)</f>
        <v>#REF!</v>
      </c>
      <c r="F121" s="312" t="e">
        <f>IF(Tabla1[[#This Row],[Código_Actividad]]="","",'[7]Formulario PPGR1'!#REF!)</f>
        <v>#REF!</v>
      </c>
      <c r="G121" s="318" t="s">
        <v>910</v>
      </c>
      <c r="H121" s="205" t="s">
        <v>1055</v>
      </c>
      <c r="I121" s="315" t="s">
        <v>124</v>
      </c>
      <c r="J121" s="313">
        <v>2</v>
      </c>
      <c r="K121" s="316">
        <v>151.80000000000001</v>
      </c>
      <c r="L121" s="316">
        <f>+Tabla1[[#This Row],[Precio Unitario]]*Tabla1[[#This Row],[Cantidad de Insumos]]</f>
        <v>303.60000000000002</v>
      </c>
      <c r="M121" s="323" t="s">
        <v>1054</v>
      </c>
      <c r="N121" s="205" t="s">
        <v>86</v>
      </c>
      <c r="O121" s="194"/>
      <c r="P121" s="194"/>
    </row>
    <row r="122" spans="2:16" ht="12.75" customHeight="1" x14ac:dyDescent="0.2">
      <c r="B122" s="312" t="e">
        <f>IF(Tabla1[[#This Row],[Código_Actividad]]="","",CONCATENATE(Tabla1[[#This Row],[POA]],".",Tabla1[[#This Row],[SRS]],".",Tabla1[[#This Row],[AREA]],".",Tabla1[[#This Row],[TIPO]]))</f>
        <v>#REF!</v>
      </c>
      <c r="C122" s="312" t="e">
        <f>IF(Tabla1[[#This Row],[Código_Actividad]]="","",'[7]Formulario PPGR1'!#REF!)</f>
        <v>#REF!</v>
      </c>
      <c r="D122" s="312" t="e">
        <f>IF(Tabla1[[#This Row],[Código_Actividad]]="","",'[7]Formulario PPGR1'!#REF!)</f>
        <v>#REF!</v>
      </c>
      <c r="E122" s="312" t="e">
        <f>IF(Tabla1[[#This Row],[Código_Actividad]]="","",'[7]Formulario PPGR1'!#REF!)</f>
        <v>#REF!</v>
      </c>
      <c r="F122" s="312" t="e">
        <f>IF(Tabla1[[#This Row],[Código_Actividad]]="","",'[7]Formulario PPGR1'!#REF!)</f>
        <v>#REF!</v>
      </c>
      <c r="G122" s="318" t="s">
        <v>910</v>
      </c>
      <c r="H122" s="205" t="s">
        <v>1059</v>
      </c>
      <c r="I122" s="315" t="s">
        <v>124</v>
      </c>
      <c r="J122" s="313">
        <v>1</v>
      </c>
      <c r="K122" s="316">
        <v>319</v>
      </c>
      <c r="L122" s="316">
        <f>+Tabla1[[#This Row],[Precio Unitario]]*Tabla1[[#This Row],[Cantidad de Insumos]]</f>
        <v>319</v>
      </c>
      <c r="M122" s="323" t="s">
        <v>425</v>
      </c>
      <c r="N122" s="205" t="s">
        <v>86</v>
      </c>
      <c r="O122" s="194"/>
      <c r="P122" s="194"/>
    </row>
    <row r="123" spans="2:16" ht="12.75" customHeight="1" x14ac:dyDescent="0.2">
      <c r="B123" s="312" t="e">
        <f>IF(Tabla1[[#This Row],[Código_Actividad]]="","",CONCATENATE(Tabla1[[#This Row],[POA]],".",Tabla1[[#This Row],[SRS]],".",Tabla1[[#This Row],[AREA]],".",Tabla1[[#This Row],[TIPO]]))</f>
        <v>#REF!</v>
      </c>
      <c r="C123" s="312" t="e">
        <f>IF(Tabla1[[#This Row],[Código_Actividad]]="","",'[7]Formulario PPGR1'!#REF!)</f>
        <v>#REF!</v>
      </c>
      <c r="D123" s="312" t="e">
        <f>IF(Tabla1[[#This Row],[Código_Actividad]]="","",'[7]Formulario PPGR1'!#REF!)</f>
        <v>#REF!</v>
      </c>
      <c r="E123" s="312" t="e">
        <f>IF(Tabla1[[#This Row],[Código_Actividad]]="","",'[7]Formulario PPGR1'!#REF!)</f>
        <v>#REF!</v>
      </c>
      <c r="F123" s="312" t="e">
        <f>IF(Tabla1[[#This Row],[Código_Actividad]]="","",'[7]Formulario PPGR1'!#REF!)</f>
        <v>#REF!</v>
      </c>
      <c r="G123" s="318" t="s">
        <v>1019</v>
      </c>
      <c r="H123" s="205" t="s">
        <v>825</v>
      </c>
      <c r="I123" s="315" t="s">
        <v>837</v>
      </c>
      <c r="J123" s="313">
        <v>12</v>
      </c>
      <c r="K123" s="316">
        <v>450</v>
      </c>
      <c r="L123" s="316">
        <f>+Tabla1[[#This Row],[Precio Unitario]]*Tabla1[[#This Row],[Cantidad de Insumos]]</f>
        <v>5400</v>
      </c>
      <c r="M123" s="323" t="s">
        <v>102</v>
      </c>
      <c r="N123" s="205" t="s">
        <v>86</v>
      </c>
      <c r="O123" s="194"/>
      <c r="P123" s="194"/>
    </row>
    <row r="124" spans="2:16" ht="12.75" customHeight="1" x14ac:dyDescent="0.2">
      <c r="B124" s="312" t="e">
        <f>IF(Tabla1[[#This Row],[Código_Actividad]]="","",CONCATENATE(Tabla1[[#This Row],[POA]],".",Tabla1[[#This Row],[SRS]],".",Tabla1[[#This Row],[AREA]],".",Tabla1[[#This Row],[TIPO]]))</f>
        <v>#REF!</v>
      </c>
      <c r="C124" s="312" t="e">
        <f>IF(Tabla1[[#This Row],[Código_Actividad]]="","",'[7]Formulario PPGR1'!#REF!)</f>
        <v>#REF!</v>
      </c>
      <c r="D124" s="312" t="e">
        <f>IF(Tabla1[[#This Row],[Código_Actividad]]="","",'[7]Formulario PPGR1'!#REF!)</f>
        <v>#REF!</v>
      </c>
      <c r="E124" s="312" t="e">
        <f>IF(Tabla1[[#This Row],[Código_Actividad]]="","",'[7]Formulario PPGR1'!#REF!)</f>
        <v>#REF!</v>
      </c>
      <c r="F124" s="312" t="e">
        <f>IF(Tabla1[[#This Row],[Código_Actividad]]="","",'[7]Formulario PPGR1'!#REF!)</f>
        <v>#REF!</v>
      </c>
      <c r="G124" s="318" t="s">
        <v>1019</v>
      </c>
      <c r="H124" s="205" t="s">
        <v>836</v>
      </c>
      <c r="I124" s="315" t="s">
        <v>839</v>
      </c>
      <c r="J124" s="313">
        <v>12</v>
      </c>
      <c r="K124" s="316">
        <v>50</v>
      </c>
      <c r="L124" s="316">
        <f>+Tabla1[[#This Row],[Precio Unitario]]*Tabla1[[#This Row],[Cantidad de Insumos]]</f>
        <v>600</v>
      </c>
      <c r="M124" s="323" t="s">
        <v>125</v>
      </c>
      <c r="N124" s="205" t="s">
        <v>86</v>
      </c>
      <c r="O124" s="194"/>
      <c r="P124" s="194"/>
    </row>
    <row r="125" spans="2:16" ht="12.75" customHeight="1" x14ac:dyDescent="0.2">
      <c r="B125" s="312" t="e">
        <f>IF(Tabla1[[#This Row],[Código_Actividad]]="","",CONCATENATE(Tabla1[[#This Row],[POA]],".",Tabla1[[#This Row],[SRS]],".",Tabla1[[#This Row],[AREA]],".",Tabla1[[#This Row],[TIPO]]))</f>
        <v>#REF!</v>
      </c>
      <c r="C125" s="312" t="e">
        <f>IF(Tabla1[[#This Row],[Código_Actividad]]="","",'[7]Formulario PPGR1'!#REF!)</f>
        <v>#REF!</v>
      </c>
      <c r="D125" s="312" t="e">
        <f>IF(Tabla1[[#This Row],[Código_Actividad]]="","",'[7]Formulario PPGR1'!#REF!)</f>
        <v>#REF!</v>
      </c>
      <c r="E125" s="312" t="e">
        <f>IF(Tabla1[[#This Row],[Código_Actividad]]="","",'[7]Formulario PPGR1'!#REF!)</f>
        <v>#REF!</v>
      </c>
      <c r="F125" s="312" t="e">
        <f>IF(Tabla1[[#This Row],[Código_Actividad]]="","",'[7]Formulario PPGR1'!#REF!)</f>
        <v>#REF!</v>
      </c>
      <c r="G125" s="318" t="s">
        <v>878</v>
      </c>
      <c r="H125" s="205" t="s">
        <v>826</v>
      </c>
      <c r="I125" s="315" t="s">
        <v>838</v>
      </c>
      <c r="J125" s="313">
        <v>1</v>
      </c>
      <c r="K125" s="316">
        <v>247.5</v>
      </c>
      <c r="L125" s="316">
        <f>+Tabla1[[#This Row],[Precio Unitario]]*Tabla1[[#This Row],[Cantidad de Insumos]]</f>
        <v>247.5</v>
      </c>
      <c r="M125" s="323" t="s">
        <v>445</v>
      </c>
      <c r="N125" s="205" t="s">
        <v>86</v>
      </c>
      <c r="O125" s="194"/>
      <c r="P125" s="194"/>
    </row>
    <row r="126" spans="2:16" ht="12.75" customHeight="1" x14ac:dyDescent="0.2">
      <c r="B126" s="312" t="e">
        <f>IF(Tabla1[[#This Row],[Código_Actividad]]="","",CONCATENATE(Tabla1[[#This Row],[POA]],".",Tabla1[[#This Row],[SRS]],".",Tabla1[[#This Row],[AREA]],".",Tabla1[[#This Row],[TIPO]]))</f>
        <v>#REF!</v>
      </c>
      <c r="C126" s="312" t="e">
        <f>IF(Tabla1[[#This Row],[Código_Actividad]]="","",'[7]Formulario PPGR1'!#REF!)</f>
        <v>#REF!</v>
      </c>
      <c r="D126" s="312" t="e">
        <f>IF(Tabla1[[#This Row],[Código_Actividad]]="","",'[7]Formulario PPGR1'!#REF!)</f>
        <v>#REF!</v>
      </c>
      <c r="E126" s="312" t="e">
        <f>IF(Tabla1[[#This Row],[Código_Actividad]]="","",'[7]Formulario PPGR1'!#REF!)</f>
        <v>#REF!</v>
      </c>
      <c r="F126" s="312" t="e">
        <f>IF(Tabla1[[#This Row],[Código_Actividad]]="","",'[7]Formulario PPGR1'!#REF!)</f>
        <v>#REF!</v>
      </c>
      <c r="G126" s="318" t="s">
        <v>878</v>
      </c>
      <c r="H126" s="205" t="s">
        <v>1055</v>
      </c>
      <c r="I126" s="315" t="s">
        <v>124</v>
      </c>
      <c r="J126" s="313">
        <v>1</v>
      </c>
      <c r="K126" s="316">
        <v>151.80000000000001</v>
      </c>
      <c r="L126" s="316">
        <f>+Tabla1[[#This Row],[Precio Unitario]]*Tabla1[[#This Row],[Cantidad de Insumos]]</f>
        <v>151.80000000000001</v>
      </c>
      <c r="M126" s="323" t="s">
        <v>1054</v>
      </c>
      <c r="N126" s="205" t="s">
        <v>86</v>
      </c>
      <c r="O126" s="194"/>
      <c r="P126" s="194"/>
    </row>
    <row r="127" spans="2:16" ht="12.75" customHeight="1" x14ac:dyDescent="0.2">
      <c r="B127" s="312" t="e">
        <f>IF(Tabla1[[#This Row],[Código_Actividad]]="","",CONCATENATE(Tabla1[[#This Row],[POA]],".",Tabla1[[#This Row],[SRS]],".",Tabla1[[#This Row],[AREA]],".",Tabla1[[#This Row],[TIPO]]))</f>
        <v>#REF!</v>
      </c>
      <c r="C127" s="312" t="e">
        <f>IF(Tabla1[[#This Row],[Código_Actividad]]="","",'[7]Formulario PPGR1'!#REF!)</f>
        <v>#REF!</v>
      </c>
      <c r="D127" s="312" t="e">
        <f>IF(Tabla1[[#This Row],[Código_Actividad]]="","",'[7]Formulario PPGR1'!#REF!)</f>
        <v>#REF!</v>
      </c>
      <c r="E127" s="312" t="e">
        <f>IF(Tabla1[[#This Row],[Código_Actividad]]="","",'[7]Formulario PPGR1'!#REF!)</f>
        <v>#REF!</v>
      </c>
      <c r="F127" s="312" t="e">
        <f>IF(Tabla1[[#This Row],[Código_Actividad]]="","",'[7]Formulario PPGR1'!#REF!)</f>
        <v>#REF!</v>
      </c>
      <c r="G127" s="318" t="s">
        <v>878</v>
      </c>
      <c r="H127" s="205" t="s">
        <v>1056</v>
      </c>
      <c r="I127" s="315" t="s">
        <v>124</v>
      </c>
      <c r="J127" s="313">
        <v>1</v>
      </c>
      <c r="K127" s="316">
        <v>319</v>
      </c>
      <c r="L127" s="316">
        <f>+Tabla1[[#This Row],[Precio Unitario]]*Tabla1[[#This Row],[Cantidad de Insumos]]</f>
        <v>319</v>
      </c>
      <c r="M127" s="323" t="s">
        <v>425</v>
      </c>
      <c r="N127" s="205" t="s">
        <v>86</v>
      </c>
      <c r="O127" s="194"/>
      <c r="P127" s="194"/>
    </row>
    <row r="128" spans="2:16" ht="12.75" customHeight="1" x14ac:dyDescent="0.2">
      <c r="B128" s="312" t="e">
        <f>IF(Tabla1[[#This Row],[Código_Actividad]]="","",CONCATENATE(Tabla1[[#This Row],[POA]],".",Tabla1[[#This Row],[SRS]],".",Tabla1[[#This Row],[AREA]],".",Tabla1[[#This Row],[TIPO]]))</f>
        <v>#REF!</v>
      </c>
      <c r="C128" s="312" t="e">
        <f>IF(Tabla1[[#This Row],[Código_Actividad]]="","",'[7]Formulario PPGR1'!#REF!)</f>
        <v>#REF!</v>
      </c>
      <c r="D128" s="312" t="e">
        <f>IF(Tabla1[[#This Row],[Código_Actividad]]="","",'[7]Formulario PPGR1'!#REF!)</f>
        <v>#REF!</v>
      </c>
      <c r="E128" s="312" t="e">
        <f>IF(Tabla1[[#This Row],[Código_Actividad]]="","",'[7]Formulario PPGR1'!#REF!)</f>
        <v>#REF!</v>
      </c>
      <c r="F128" s="312" t="e">
        <f>IF(Tabla1[[#This Row],[Código_Actividad]]="","",'[7]Formulario PPGR1'!#REF!)</f>
        <v>#REF!</v>
      </c>
      <c r="G128" s="318" t="s">
        <v>879</v>
      </c>
      <c r="H128" s="205" t="s">
        <v>826</v>
      </c>
      <c r="I128" s="315" t="s">
        <v>838</v>
      </c>
      <c r="J128" s="313">
        <v>1</v>
      </c>
      <c r="K128" s="316">
        <v>247.5</v>
      </c>
      <c r="L128" s="316">
        <f>+Tabla1[[#This Row],[Precio Unitario]]*Tabla1[[#This Row],[Cantidad de Insumos]]</f>
        <v>247.5</v>
      </c>
      <c r="M128" s="323" t="s">
        <v>445</v>
      </c>
      <c r="N128" s="205" t="s">
        <v>86</v>
      </c>
      <c r="O128" s="194"/>
      <c r="P128" s="194"/>
    </row>
    <row r="129" spans="2:16" ht="12.75" customHeight="1" x14ac:dyDescent="0.2">
      <c r="B129" s="312" t="e">
        <f>IF(Tabla1[[#This Row],[Código_Actividad]]="","",CONCATENATE(Tabla1[[#This Row],[POA]],".",Tabla1[[#This Row],[SRS]],".",Tabla1[[#This Row],[AREA]],".",Tabla1[[#This Row],[TIPO]]))</f>
        <v>#REF!</v>
      </c>
      <c r="C129" s="312" t="e">
        <f>IF(Tabla1[[#This Row],[Código_Actividad]]="","",'[7]Formulario PPGR1'!#REF!)</f>
        <v>#REF!</v>
      </c>
      <c r="D129" s="312" t="e">
        <f>IF(Tabla1[[#This Row],[Código_Actividad]]="","",'[7]Formulario PPGR1'!#REF!)</f>
        <v>#REF!</v>
      </c>
      <c r="E129" s="312" t="e">
        <f>IF(Tabla1[[#This Row],[Código_Actividad]]="","",'[7]Formulario PPGR1'!#REF!)</f>
        <v>#REF!</v>
      </c>
      <c r="F129" s="312" t="e">
        <f>IF(Tabla1[[#This Row],[Código_Actividad]]="","",'[7]Formulario PPGR1'!#REF!)</f>
        <v>#REF!</v>
      </c>
      <c r="G129" s="318" t="s">
        <v>879</v>
      </c>
      <c r="H129" s="205" t="s">
        <v>1055</v>
      </c>
      <c r="I129" s="315" t="s">
        <v>124</v>
      </c>
      <c r="J129" s="313">
        <v>1</v>
      </c>
      <c r="K129" s="316">
        <v>151.80000000000001</v>
      </c>
      <c r="L129" s="316">
        <f>+Tabla1[[#This Row],[Precio Unitario]]*Tabla1[[#This Row],[Cantidad de Insumos]]</f>
        <v>151.80000000000001</v>
      </c>
      <c r="M129" s="323" t="s">
        <v>1054</v>
      </c>
      <c r="N129" s="205" t="s">
        <v>86</v>
      </c>
      <c r="O129" s="194"/>
      <c r="P129" s="194"/>
    </row>
    <row r="130" spans="2:16" ht="12.75" customHeight="1" x14ac:dyDescent="0.2">
      <c r="B130" s="312" t="e">
        <f>IF(Tabla1[[#This Row],[Código_Actividad]]="","",CONCATENATE(Tabla1[[#This Row],[POA]],".",Tabla1[[#This Row],[SRS]],".",Tabla1[[#This Row],[AREA]],".",Tabla1[[#This Row],[TIPO]]))</f>
        <v>#REF!</v>
      </c>
      <c r="C130" s="312" t="e">
        <f>IF(Tabla1[[#This Row],[Código_Actividad]]="","",'[7]Formulario PPGR1'!#REF!)</f>
        <v>#REF!</v>
      </c>
      <c r="D130" s="312" t="e">
        <f>IF(Tabla1[[#This Row],[Código_Actividad]]="","",'[7]Formulario PPGR1'!#REF!)</f>
        <v>#REF!</v>
      </c>
      <c r="E130" s="312" t="e">
        <f>IF(Tabla1[[#This Row],[Código_Actividad]]="","",'[7]Formulario PPGR1'!#REF!)</f>
        <v>#REF!</v>
      </c>
      <c r="F130" s="312" t="e">
        <f>IF(Tabla1[[#This Row],[Código_Actividad]]="","",'[7]Formulario PPGR1'!#REF!)</f>
        <v>#REF!</v>
      </c>
      <c r="G130" s="318" t="s">
        <v>879</v>
      </c>
      <c r="H130" s="205" t="s">
        <v>1056</v>
      </c>
      <c r="I130" s="315" t="s">
        <v>124</v>
      </c>
      <c r="J130" s="313">
        <v>1</v>
      </c>
      <c r="K130" s="316">
        <v>319</v>
      </c>
      <c r="L130" s="316">
        <f>+Tabla1[[#This Row],[Precio Unitario]]*Tabla1[[#This Row],[Cantidad de Insumos]]</f>
        <v>319</v>
      </c>
      <c r="M130" s="323" t="s">
        <v>425</v>
      </c>
      <c r="N130" s="205" t="s">
        <v>86</v>
      </c>
      <c r="O130" s="194"/>
      <c r="P130" s="194"/>
    </row>
    <row r="131" spans="2:16" ht="12.75" customHeight="1" x14ac:dyDescent="0.2">
      <c r="B131" s="312" t="e">
        <f>IF(Tabla1[[#This Row],[Código_Actividad]]="","",CONCATENATE(Tabla1[[#This Row],[POA]],".",Tabla1[[#This Row],[SRS]],".",Tabla1[[#This Row],[AREA]],".",Tabla1[[#This Row],[TIPO]]))</f>
        <v>#REF!</v>
      </c>
      <c r="C131" s="312" t="e">
        <f>IF(Tabla1[[#This Row],[Código_Actividad]]="","",'[7]Formulario PPGR1'!#REF!)</f>
        <v>#REF!</v>
      </c>
      <c r="D131" s="312" t="e">
        <f>IF(Tabla1[[#This Row],[Código_Actividad]]="","",'[7]Formulario PPGR1'!#REF!)</f>
        <v>#REF!</v>
      </c>
      <c r="E131" s="312" t="e">
        <f>IF(Tabla1[[#This Row],[Código_Actividad]]="","",'[7]Formulario PPGR1'!#REF!)</f>
        <v>#REF!</v>
      </c>
      <c r="F131" s="312" t="e">
        <f>IF(Tabla1[[#This Row],[Código_Actividad]]="","",'[7]Formulario PPGR1'!#REF!)</f>
        <v>#REF!</v>
      </c>
      <c r="G131" s="318" t="s">
        <v>1020</v>
      </c>
      <c r="H131" s="205" t="s">
        <v>826</v>
      </c>
      <c r="I131" s="315" t="s">
        <v>838</v>
      </c>
      <c r="J131" s="313">
        <v>1</v>
      </c>
      <c r="K131" s="316">
        <v>247.5</v>
      </c>
      <c r="L131" s="316">
        <f>+Tabla1[[#This Row],[Precio Unitario]]*Tabla1[[#This Row],[Cantidad de Insumos]]</f>
        <v>247.5</v>
      </c>
      <c r="M131" s="323" t="s">
        <v>425</v>
      </c>
      <c r="N131" s="205" t="s">
        <v>86</v>
      </c>
      <c r="O131" s="194"/>
      <c r="P131" s="194"/>
    </row>
    <row r="132" spans="2:16" ht="12.75" customHeight="1" x14ac:dyDescent="0.2">
      <c r="B132" s="312" t="e">
        <f>IF(Tabla1[[#This Row],[Código_Actividad]]="","",CONCATENATE(Tabla1[[#This Row],[POA]],".",Tabla1[[#This Row],[SRS]],".",Tabla1[[#This Row],[AREA]],".",Tabla1[[#This Row],[TIPO]]))</f>
        <v>#REF!</v>
      </c>
      <c r="C132" s="312" t="e">
        <f>IF(Tabla1[[#This Row],[Código_Actividad]]="","",'[7]Formulario PPGR1'!#REF!)</f>
        <v>#REF!</v>
      </c>
      <c r="D132" s="312" t="e">
        <f>IF(Tabla1[[#This Row],[Código_Actividad]]="","",'[7]Formulario PPGR1'!#REF!)</f>
        <v>#REF!</v>
      </c>
      <c r="E132" s="312" t="e">
        <f>IF(Tabla1[[#This Row],[Código_Actividad]]="","",'[7]Formulario PPGR1'!#REF!)</f>
        <v>#REF!</v>
      </c>
      <c r="F132" s="312" t="e">
        <f>IF(Tabla1[[#This Row],[Código_Actividad]]="","",'[7]Formulario PPGR1'!#REF!)</f>
        <v>#REF!</v>
      </c>
      <c r="G132" s="318" t="s">
        <v>1020</v>
      </c>
      <c r="H132" s="205" t="s">
        <v>1055</v>
      </c>
      <c r="I132" s="315" t="s">
        <v>124</v>
      </c>
      <c r="J132" s="313">
        <v>1</v>
      </c>
      <c r="K132" s="316">
        <v>151.80000000000001</v>
      </c>
      <c r="L132" s="316">
        <f>+Tabla1[[#This Row],[Precio Unitario]]*Tabla1[[#This Row],[Cantidad de Insumos]]</f>
        <v>151.80000000000001</v>
      </c>
      <c r="M132" s="323" t="s">
        <v>1054</v>
      </c>
      <c r="N132" s="205" t="s">
        <v>86</v>
      </c>
      <c r="O132" s="194"/>
      <c r="P132" s="194"/>
    </row>
    <row r="133" spans="2:16" ht="12.75" customHeight="1" x14ac:dyDescent="0.2">
      <c r="B133" s="312" t="e">
        <f>IF(Tabla1[[#This Row],[Código_Actividad]]="","",CONCATENATE(Tabla1[[#This Row],[POA]],".",Tabla1[[#This Row],[SRS]],".",Tabla1[[#This Row],[AREA]],".",Tabla1[[#This Row],[TIPO]]))</f>
        <v>#REF!</v>
      </c>
      <c r="C133" s="312" t="e">
        <f>IF(Tabla1[[#This Row],[Código_Actividad]]="","",'[7]Formulario PPGR1'!#REF!)</f>
        <v>#REF!</v>
      </c>
      <c r="D133" s="312" t="e">
        <f>IF(Tabla1[[#This Row],[Código_Actividad]]="","",'[7]Formulario PPGR1'!#REF!)</f>
        <v>#REF!</v>
      </c>
      <c r="E133" s="312" t="e">
        <f>IF(Tabla1[[#This Row],[Código_Actividad]]="","",'[7]Formulario PPGR1'!#REF!)</f>
        <v>#REF!</v>
      </c>
      <c r="F133" s="312" t="e">
        <f>IF(Tabla1[[#This Row],[Código_Actividad]]="","",'[7]Formulario PPGR1'!#REF!)</f>
        <v>#REF!</v>
      </c>
      <c r="G133" s="318" t="s">
        <v>1020</v>
      </c>
      <c r="H133" s="205" t="s">
        <v>1056</v>
      </c>
      <c r="I133" s="315" t="s">
        <v>124</v>
      </c>
      <c r="J133" s="313">
        <v>1</v>
      </c>
      <c r="K133" s="316">
        <v>319</v>
      </c>
      <c r="L133" s="316">
        <f>+Tabla1[[#This Row],[Precio Unitario]]*Tabla1[[#This Row],[Cantidad de Insumos]]</f>
        <v>319</v>
      </c>
      <c r="M133" s="323" t="s">
        <v>425</v>
      </c>
      <c r="N133" s="205" t="s">
        <v>86</v>
      </c>
      <c r="O133" s="194"/>
      <c r="P133" s="194"/>
    </row>
    <row r="134" spans="2:16" ht="12.75" customHeight="1" x14ac:dyDescent="0.2">
      <c r="B134" s="312" t="e">
        <f>IF(Tabla1[[#This Row],[Código_Actividad]]="","",CONCATENATE(Tabla1[[#This Row],[POA]],".",Tabla1[[#This Row],[SRS]],".",Tabla1[[#This Row],[AREA]],".",Tabla1[[#This Row],[TIPO]]))</f>
        <v>#REF!</v>
      </c>
      <c r="C134" s="312" t="e">
        <f>IF(Tabla1[[#This Row],[Código_Actividad]]="","",'[7]Formulario PPGR1'!#REF!)</f>
        <v>#REF!</v>
      </c>
      <c r="D134" s="312" t="e">
        <f>IF(Tabla1[[#This Row],[Código_Actividad]]="","",'[7]Formulario PPGR1'!#REF!)</f>
        <v>#REF!</v>
      </c>
      <c r="E134" s="312" t="e">
        <f>IF(Tabla1[[#This Row],[Código_Actividad]]="","",'[7]Formulario PPGR1'!#REF!)</f>
        <v>#REF!</v>
      </c>
      <c r="F134" s="312" t="e">
        <f>IF(Tabla1[[#This Row],[Código_Actividad]]="","",'[7]Formulario PPGR1'!#REF!)</f>
        <v>#REF!</v>
      </c>
      <c r="G134" s="318" t="s">
        <v>1021</v>
      </c>
      <c r="H134" s="205" t="s">
        <v>826</v>
      </c>
      <c r="I134" s="315" t="s">
        <v>838</v>
      </c>
      <c r="J134" s="313">
        <v>1</v>
      </c>
      <c r="K134" s="316">
        <v>247.5</v>
      </c>
      <c r="L134" s="316">
        <f>+Tabla1[[#This Row],[Precio Unitario]]*Tabla1[[#This Row],[Cantidad de Insumos]]</f>
        <v>247.5</v>
      </c>
      <c r="M134" s="323" t="s">
        <v>445</v>
      </c>
      <c r="N134" s="205" t="s">
        <v>86</v>
      </c>
      <c r="O134" s="194"/>
      <c r="P134" s="194"/>
    </row>
    <row r="135" spans="2:16" ht="12.75" customHeight="1" x14ac:dyDescent="0.2">
      <c r="B135" s="312" t="e">
        <f>IF(Tabla1[[#This Row],[Código_Actividad]]="","",CONCATENATE(Tabla1[[#This Row],[POA]],".",Tabla1[[#This Row],[SRS]],".",Tabla1[[#This Row],[AREA]],".",Tabla1[[#This Row],[TIPO]]))</f>
        <v>#REF!</v>
      </c>
      <c r="C135" s="312" t="e">
        <f>IF(Tabla1[[#This Row],[Código_Actividad]]="","",'[7]Formulario PPGR1'!#REF!)</f>
        <v>#REF!</v>
      </c>
      <c r="D135" s="312" t="e">
        <f>IF(Tabla1[[#This Row],[Código_Actividad]]="","",'[7]Formulario PPGR1'!#REF!)</f>
        <v>#REF!</v>
      </c>
      <c r="E135" s="312" t="e">
        <f>IF(Tabla1[[#This Row],[Código_Actividad]]="","",'[7]Formulario PPGR1'!#REF!)</f>
        <v>#REF!</v>
      </c>
      <c r="F135" s="312" t="e">
        <f>IF(Tabla1[[#This Row],[Código_Actividad]]="","",'[7]Formulario PPGR1'!#REF!)</f>
        <v>#REF!</v>
      </c>
      <c r="G135" s="318" t="s">
        <v>1021</v>
      </c>
      <c r="H135" s="205" t="s">
        <v>1055</v>
      </c>
      <c r="I135" s="315" t="s">
        <v>124</v>
      </c>
      <c r="J135" s="313">
        <v>1</v>
      </c>
      <c r="K135" s="316">
        <v>151.80000000000001</v>
      </c>
      <c r="L135" s="316">
        <f>+Tabla1[[#This Row],[Precio Unitario]]*Tabla1[[#This Row],[Cantidad de Insumos]]</f>
        <v>151.80000000000001</v>
      </c>
      <c r="M135" s="323" t="s">
        <v>1054</v>
      </c>
      <c r="N135" s="205" t="s">
        <v>86</v>
      </c>
      <c r="O135" s="194"/>
      <c r="P135" s="194"/>
    </row>
    <row r="136" spans="2:16" ht="12.75" customHeight="1" x14ac:dyDescent="0.2">
      <c r="B136" s="312" t="e">
        <f>IF(Tabla1[[#This Row],[Código_Actividad]]="","",CONCATENATE(Tabla1[[#This Row],[POA]],".",Tabla1[[#This Row],[SRS]],".",Tabla1[[#This Row],[AREA]],".",Tabla1[[#This Row],[TIPO]]))</f>
        <v>#REF!</v>
      </c>
      <c r="C136" s="312" t="e">
        <f>IF(Tabla1[[#This Row],[Código_Actividad]]="","",'[7]Formulario PPGR1'!#REF!)</f>
        <v>#REF!</v>
      </c>
      <c r="D136" s="312" t="e">
        <f>IF(Tabla1[[#This Row],[Código_Actividad]]="","",'[7]Formulario PPGR1'!#REF!)</f>
        <v>#REF!</v>
      </c>
      <c r="E136" s="312" t="e">
        <f>IF(Tabla1[[#This Row],[Código_Actividad]]="","",'[7]Formulario PPGR1'!#REF!)</f>
        <v>#REF!</v>
      </c>
      <c r="F136" s="312" t="e">
        <f>IF(Tabla1[[#This Row],[Código_Actividad]]="","",'[7]Formulario PPGR1'!#REF!)</f>
        <v>#REF!</v>
      </c>
      <c r="G136" s="318" t="s">
        <v>913</v>
      </c>
      <c r="H136" s="205" t="s">
        <v>826</v>
      </c>
      <c r="I136" s="315" t="s">
        <v>838</v>
      </c>
      <c r="J136" s="313">
        <v>1</v>
      </c>
      <c r="K136" s="316">
        <v>247.5</v>
      </c>
      <c r="L136" s="316">
        <f>+Tabla1[[#This Row],[Precio Unitario]]*Tabla1[[#This Row],[Cantidad de Insumos]]</f>
        <v>247.5</v>
      </c>
      <c r="M136" s="323" t="s">
        <v>445</v>
      </c>
      <c r="N136" s="205" t="s">
        <v>86</v>
      </c>
      <c r="O136" s="194"/>
      <c r="P136" s="194"/>
    </row>
    <row r="137" spans="2:16" ht="12.75" customHeight="1" x14ac:dyDescent="0.2">
      <c r="B137" s="312" t="e">
        <f>IF(Tabla1[[#This Row],[Código_Actividad]]="","",CONCATENATE(Tabla1[[#This Row],[POA]],".",Tabla1[[#This Row],[SRS]],".",Tabla1[[#This Row],[AREA]],".",Tabla1[[#This Row],[TIPO]]))</f>
        <v>#REF!</v>
      </c>
      <c r="C137" s="312" t="e">
        <f>IF(Tabla1[[#This Row],[Código_Actividad]]="","",'[7]Formulario PPGR1'!#REF!)</f>
        <v>#REF!</v>
      </c>
      <c r="D137" s="312" t="e">
        <f>IF(Tabla1[[#This Row],[Código_Actividad]]="","",'[7]Formulario PPGR1'!#REF!)</f>
        <v>#REF!</v>
      </c>
      <c r="E137" s="312" t="e">
        <f>IF(Tabla1[[#This Row],[Código_Actividad]]="","",'[7]Formulario PPGR1'!#REF!)</f>
        <v>#REF!</v>
      </c>
      <c r="F137" s="312" t="e">
        <f>IF(Tabla1[[#This Row],[Código_Actividad]]="","",'[7]Formulario PPGR1'!#REF!)</f>
        <v>#REF!</v>
      </c>
      <c r="G137" s="318" t="s">
        <v>913</v>
      </c>
      <c r="H137" s="205" t="s">
        <v>1055</v>
      </c>
      <c r="I137" s="315" t="s">
        <v>124</v>
      </c>
      <c r="J137" s="313">
        <v>1</v>
      </c>
      <c r="K137" s="316">
        <v>151.80000000000001</v>
      </c>
      <c r="L137" s="316">
        <f>+Tabla1[[#This Row],[Precio Unitario]]*Tabla1[[#This Row],[Cantidad de Insumos]]</f>
        <v>151.80000000000001</v>
      </c>
      <c r="M137" s="323" t="s">
        <v>1054</v>
      </c>
      <c r="N137" s="205" t="s">
        <v>86</v>
      </c>
      <c r="O137" s="194"/>
      <c r="P137" s="194"/>
    </row>
    <row r="138" spans="2:16" ht="12.75" customHeight="1" x14ac:dyDescent="0.2">
      <c r="B138" s="312" t="e">
        <f>IF(Tabla1[[#This Row],[Código_Actividad]]="","",CONCATENATE(Tabla1[[#This Row],[POA]],".",Tabla1[[#This Row],[SRS]],".",Tabla1[[#This Row],[AREA]],".",Tabla1[[#This Row],[TIPO]]))</f>
        <v>#REF!</v>
      </c>
      <c r="C138" s="312" t="e">
        <f>IF(Tabla1[[#This Row],[Código_Actividad]]="","",'[7]Formulario PPGR1'!#REF!)</f>
        <v>#REF!</v>
      </c>
      <c r="D138" s="312" t="e">
        <f>IF(Tabla1[[#This Row],[Código_Actividad]]="","",'[7]Formulario PPGR1'!#REF!)</f>
        <v>#REF!</v>
      </c>
      <c r="E138" s="312" t="e">
        <f>IF(Tabla1[[#This Row],[Código_Actividad]]="","",'[7]Formulario PPGR1'!#REF!)</f>
        <v>#REF!</v>
      </c>
      <c r="F138" s="312" t="e">
        <f>IF(Tabla1[[#This Row],[Código_Actividad]]="","",'[7]Formulario PPGR1'!#REF!)</f>
        <v>#REF!</v>
      </c>
      <c r="G138" s="318" t="s">
        <v>913</v>
      </c>
      <c r="H138" s="205" t="s">
        <v>1056</v>
      </c>
      <c r="I138" s="315" t="s">
        <v>124</v>
      </c>
      <c r="J138" s="313">
        <v>1</v>
      </c>
      <c r="K138" s="316">
        <v>319</v>
      </c>
      <c r="L138" s="316">
        <f>+Tabla1[[#This Row],[Precio Unitario]]*Tabla1[[#This Row],[Cantidad de Insumos]]</f>
        <v>319</v>
      </c>
      <c r="M138" s="323" t="s">
        <v>425</v>
      </c>
      <c r="N138" s="205" t="s">
        <v>86</v>
      </c>
      <c r="O138" s="194"/>
      <c r="P138" s="194"/>
    </row>
    <row r="139" spans="2:16" ht="12.75" customHeight="1" x14ac:dyDescent="0.2">
      <c r="B139" s="312" t="e">
        <f>IF(Tabla1[[#This Row],[Código_Actividad]]="","",CONCATENATE(Tabla1[[#This Row],[POA]],".",Tabla1[[#This Row],[SRS]],".",Tabla1[[#This Row],[AREA]],".",Tabla1[[#This Row],[TIPO]]))</f>
        <v>#REF!</v>
      </c>
      <c r="C139" s="312" t="e">
        <f>IF(Tabla1[[#This Row],[Código_Actividad]]="","",'[7]Formulario PPGR1'!#REF!)</f>
        <v>#REF!</v>
      </c>
      <c r="D139" s="312" t="e">
        <f>IF(Tabla1[[#This Row],[Código_Actividad]]="","",'[7]Formulario PPGR1'!#REF!)</f>
        <v>#REF!</v>
      </c>
      <c r="E139" s="312" t="e">
        <f>IF(Tabla1[[#This Row],[Código_Actividad]]="","",'[7]Formulario PPGR1'!#REF!)</f>
        <v>#REF!</v>
      </c>
      <c r="F139" s="312" t="e">
        <f>IF(Tabla1[[#This Row],[Código_Actividad]]="","",'[7]Formulario PPGR1'!#REF!)</f>
        <v>#REF!</v>
      </c>
      <c r="G139" s="318" t="s">
        <v>913</v>
      </c>
      <c r="H139" s="205" t="s">
        <v>825</v>
      </c>
      <c r="I139" s="315" t="s">
        <v>837</v>
      </c>
      <c r="J139" s="313">
        <v>6</v>
      </c>
      <c r="K139" s="316">
        <v>450</v>
      </c>
      <c r="L139" s="316">
        <f>+Tabla1[[#This Row],[Precio Unitario]]*Tabla1[[#This Row],[Cantidad de Insumos]]</f>
        <v>2700</v>
      </c>
      <c r="M139" s="323" t="s">
        <v>102</v>
      </c>
      <c r="N139" s="205" t="s">
        <v>86</v>
      </c>
      <c r="O139" s="194"/>
      <c r="P139" s="194"/>
    </row>
    <row r="140" spans="2:16" ht="12.75" customHeight="1" x14ac:dyDescent="0.2">
      <c r="B140" s="312" t="e">
        <f>IF(Tabla1[[#This Row],[Código_Actividad]]="","",CONCATENATE(Tabla1[[#This Row],[POA]],".",Tabla1[[#This Row],[SRS]],".",Tabla1[[#This Row],[AREA]],".",Tabla1[[#This Row],[TIPO]]))</f>
        <v>#REF!</v>
      </c>
      <c r="C140" s="312" t="e">
        <f>IF(Tabla1[[#This Row],[Código_Actividad]]="","",'[7]Formulario PPGR1'!#REF!)</f>
        <v>#REF!</v>
      </c>
      <c r="D140" s="312" t="e">
        <f>IF(Tabla1[[#This Row],[Código_Actividad]]="","",'[7]Formulario PPGR1'!#REF!)</f>
        <v>#REF!</v>
      </c>
      <c r="E140" s="312" t="e">
        <f>IF(Tabla1[[#This Row],[Código_Actividad]]="","",'[7]Formulario PPGR1'!#REF!)</f>
        <v>#REF!</v>
      </c>
      <c r="F140" s="312" t="e">
        <f>IF(Tabla1[[#This Row],[Código_Actividad]]="","",'[7]Formulario PPGR1'!#REF!)</f>
        <v>#REF!</v>
      </c>
      <c r="G140" s="318" t="s">
        <v>913</v>
      </c>
      <c r="H140" s="205" t="s">
        <v>823</v>
      </c>
      <c r="I140" s="315" t="s">
        <v>717</v>
      </c>
      <c r="J140" s="313">
        <v>50</v>
      </c>
      <c r="K140" s="316">
        <v>150</v>
      </c>
      <c r="L140" s="316">
        <f>+Tabla1[[#This Row],[Precio Unitario]]*Tabla1[[#This Row],[Cantidad de Insumos]]</f>
        <v>7500</v>
      </c>
      <c r="M140" s="323" t="s">
        <v>102</v>
      </c>
      <c r="N140" s="205" t="s">
        <v>86</v>
      </c>
      <c r="O140" s="194"/>
      <c r="P140" s="194"/>
    </row>
    <row r="141" spans="2:16" ht="12.75" customHeight="1" x14ac:dyDescent="0.2">
      <c r="B141" s="312" t="e">
        <f>IF(Tabla1[[#This Row],[Código_Actividad]]="","",CONCATENATE(Tabla1[[#This Row],[POA]],".",Tabla1[[#This Row],[SRS]],".",Tabla1[[#This Row],[AREA]],".",Tabla1[[#This Row],[TIPO]]))</f>
        <v>#REF!</v>
      </c>
      <c r="C141" s="312" t="e">
        <f>IF(Tabla1[[#This Row],[Código_Actividad]]="","",'[7]Formulario PPGR1'!#REF!)</f>
        <v>#REF!</v>
      </c>
      <c r="D141" s="312" t="e">
        <f>IF(Tabla1[[#This Row],[Código_Actividad]]="","",'[7]Formulario PPGR1'!#REF!)</f>
        <v>#REF!</v>
      </c>
      <c r="E141" s="312" t="e">
        <f>IF(Tabla1[[#This Row],[Código_Actividad]]="","",'[7]Formulario PPGR1'!#REF!)</f>
        <v>#REF!</v>
      </c>
      <c r="F141" s="312" t="e">
        <f>IF(Tabla1[[#This Row],[Código_Actividad]]="","",'[7]Formulario PPGR1'!#REF!)</f>
        <v>#REF!</v>
      </c>
      <c r="G141" s="318" t="s">
        <v>913</v>
      </c>
      <c r="H141" s="205" t="s">
        <v>836</v>
      </c>
      <c r="I141" s="315" t="s">
        <v>839</v>
      </c>
      <c r="J141" s="313">
        <v>2</v>
      </c>
      <c r="K141" s="316">
        <v>50</v>
      </c>
      <c r="L141" s="316">
        <f>+Tabla1[[#This Row],[Precio Unitario]]*Tabla1[[#This Row],[Cantidad de Insumos]]</f>
        <v>100</v>
      </c>
      <c r="M141" s="323" t="s">
        <v>125</v>
      </c>
      <c r="N141" s="205" t="s">
        <v>86</v>
      </c>
      <c r="O141" s="194"/>
      <c r="P141" s="194"/>
    </row>
    <row r="142" spans="2:16" ht="12.75" customHeight="1" x14ac:dyDescent="0.2">
      <c r="B142" s="312" t="e">
        <f>IF(Tabla1[[#This Row],[Código_Actividad]]="","",CONCATENATE(Tabla1[[#This Row],[POA]],".",Tabla1[[#This Row],[SRS]],".",Tabla1[[#This Row],[AREA]],".",Tabla1[[#This Row],[TIPO]]))</f>
        <v>#REF!</v>
      </c>
      <c r="C142" s="312" t="e">
        <f>IF(Tabla1[[#This Row],[Código_Actividad]]="","",'[7]Formulario PPGR1'!#REF!)</f>
        <v>#REF!</v>
      </c>
      <c r="D142" s="312" t="e">
        <f>IF(Tabla1[[#This Row],[Código_Actividad]]="","",'[7]Formulario PPGR1'!#REF!)</f>
        <v>#REF!</v>
      </c>
      <c r="E142" s="312" t="e">
        <f>IF(Tabla1[[#This Row],[Código_Actividad]]="","",'[7]Formulario PPGR1'!#REF!)</f>
        <v>#REF!</v>
      </c>
      <c r="F142" s="312" t="e">
        <f>IF(Tabla1[[#This Row],[Código_Actividad]]="","",'[7]Formulario PPGR1'!#REF!)</f>
        <v>#REF!</v>
      </c>
      <c r="G142" s="318" t="s">
        <v>914</v>
      </c>
      <c r="H142" s="205" t="s">
        <v>826</v>
      </c>
      <c r="I142" s="315" t="s">
        <v>838</v>
      </c>
      <c r="J142" s="313">
        <v>1</v>
      </c>
      <c r="K142" s="316">
        <v>247.5</v>
      </c>
      <c r="L142" s="316">
        <f>+Tabla1[[#This Row],[Precio Unitario]]*Tabla1[[#This Row],[Cantidad de Insumos]]</f>
        <v>247.5</v>
      </c>
      <c r="M142" s="323" t="s">
        <v>445</v>
      </c>
      <c r="N142" s="205" t="s">
        <v>86</v>
      </c>
      <c r="O142" s="194"/>
      <c r="P142" s="194"/>
    </row>
    <row r="143" spans="2:16" ht="12.75" customHeight="1" x14ac:dyDescent="0.2">
      <c r="B143" s="312" t="e">
        <f>IF(Tabla1[[#This Row],[Código_Actividad]]="","",CONCATENATE(Tabla1[[#This Row],[POA]],".",Tabla1[[#This Row],[SRS]],".",Tabla1[[#This Row],[AREA]],".",Tabla1[[#This Row],[TIPO]]))</f>
        <v>#REF!</v>
      </c>
      <c r="C143" s="312" t="e">
        <f>IF(Tabla1[[#This Row],[Código_Actividad]]="","",'[7]Formulario PPGR1'!#REF!)</f>
        <v>#REF!</v>
      </c>
      <c r="D143" s="312" t="e">
        <f>IF(Tabla1[[#This Row],[Código_Actividad]]="","",'[7]Formulario PPGR1'!#REF!)</f>
        <v>#REF!</v>
      </c>
      <c r="E143" s="312" t="e">
        <f>IF(Tabla1[[#This Row],[Código_Actividad]]="","",'[7]Formulario PPGR1'!#REF!)</f>
        <v>#REF!</v>
      </c>
      <c r="F143" s="312" t="e">
        <f>IF(Tabla1[[#This Row],[Código_Actividad]]="","",'[7]Formulario PPGR1'!#REF!)</f>
        <v>#REF!</v>
      </c>
      <c r="G143" s="318" t="s">
        <v>914</v>
      </c>
      <c r="H143" s="205" t="s">
        <v>1055</v>
      </c>
      <c r="I143" s="315" t="s">
        <v>124</v>
      </c>
      <c r="J143" s="313">
        <v>3</v>
      </c>
      <c r="K143" s="316">
        <v>151.80000000000001</v>
      </c>
      <c r="L143" s="316">
        <f>+Tabla1[[#This Row],[Precio Unitario]]*Tabla1[[#This Row],[Cantidad de Insumos]]</f>
        <v>455.40000000000003</v>
      </c>
      <c r="M143" s="323" t="s">
        <v>1054</v>
      </c>
      <c r="N143" s="205" t="s">
        <v>86</v>
      </c>
      <c r="O143" s="194"/>
      <c r="P143" s="194"/>
    </row>
    <row r="144" spans="2:16" ht="12.75" customHeight="1" x14ac:dyDescent="0.2">
      <c r="B144" s="312" t="e">
        <f>IF(Tabla1[[#This Row],[Código_Actividad]]="","",CONCATENATE(Tabla1[[#This Row],[POA]],".",Tabla1[[#This Row],[SRS]],".",Tabla1[[#This Row],[AREA]],".",Tabla1[[#This Row],[TIPO]]))</f>
        <v>#REF!</v>
      </c>
      <c r="C144" s="312" t="e">
        <f>IF(Tabla1[[#This Row],[Código_Actividad]]="","",'[7]Formulario PPGR1'!#REF!)</f>
        <v>#REF!</v>
      </c>
      <c r="D144" s="312" t="e">
        <f>IF(Tabla1[[#This Row],[Código_Actividad]]="","",'[7]Formulario PPGR1'!#REF!)</f>
        <v>#REF!</v>
      </c>
      <c r="E144" s="312" t="e">
        <f>IF(Tabla1[[#This Row],[Código_Actividad]]="","",'[7]Formulario PPGR1'!#REF!)</f>
        <v>#REF!</v>
      </c>
      <c r="F144" s="312" t="e">
        <f>IF(Tabla1[[#This Row],[Código_Actividad]]="","",'[7]Formulario PPGR1'!#REF!)</f>
        <v>#REF!</v>
      </c>
      <c r="G144" s="318" t="s">
        <v>914</v>
      </c>
      <c r="H144" s="205" t="s">
        <v>1056</v>
      </c>
      <c r="I144" s="315" t="s">
        <v>124</v>
      </c>
      <c r="J144" s="313">
        <v>1</v>
      </c>
      <c r="K144" s="316">
        <v>319</v>
      </c>
      <c r="L144" s="316">
        <f>+Tabla1[[#This Row],[Precio Unitario]]*Tabla1[[#This Row],[Cantidad de Insumos]]</f>
        <v>319</v>
      </c>
      <c r="M144" s="323" t="s">
        <v>425</v>
      </c>
      <c r="N144" s="205" t="s">
        <v>86</v>
      </c>
      <c r="O144" s="194"/>
      <c r="P144" s="194"/>
    </row>
    <row r="145" spans="2:16" ht="12.75" customHeight="1" x14ac:dyDescent="0.2">
      <c r="B145" s="312" t="e">
        <f>IF(Tabla1[[#This Row],[Código_Actividad]]="","",CONCATENATE(Tabla1[[#This Row],[POA]],".",Tabla1[[#This Row],[SRS]],".",Tabla1[[#This Row],[AREA]],".",Tabla1[[#This Row],[TIPO]]))</f>
        <v>#REF!</v>
      </c>
      <c r="C145" s="312" t="e">
        <f>IF(Tabla1[[#This Row],[Código_Actividad]]="","",'[7]Formulario PPGR1'!#REF!)</f>
        <v>#REF!</v>
      </c>
      <c r="D145" s="312" t="e">
        <f>IF(Tabla1[[#This Row],[Código_Actividad]]="","",'[7]Formulario PPGR1'!#REF!)</f>
        <v>#REF!</v>
      </c>
      <c r="E145" s="312" t="e">
        <f>IF(Tabla1[[#This Row],[Código_Actividad]]="","",'[7]Formulario PPGR1'!#REF!)</f>
        <v>#REF!</v>
      </c>
      <c r="F145" s="312" t="e">
        <f>IF(Tabla1[[#This Row],[Código_Actividad]]="","",'[7]Formulario PPGR1'!#REF!)</f>
        <v>#REF!</v>
      </c>
      <c r="G145" s="318" t="s">
        <v>914</v>
      </c>
      <c r="H145" s="205" t="s">
        <v>825</v>
      </c>
      <c r="I145" s="315" t="s">
        <v>837</v>
      </c>
      <c r="J145" s="313">
        <v>14</v>
      </c>
      <c r="K145" s="316">
        <v>450</v>
      </c>
      <c r="L145" s="316">
        <f>+Tabla1[[#This Row],[Precio Unitario]]*Tabla1[[#This Row],[Cantidad de Insumos]]</f>
        <v>6300</v>
      </c>
      <c r="M145" s="323" t="s">
        <v>102</v>
      </c>
      <c r="N145" s="205" t="s">
        <v>86</v>
      </c>
      <c r="O145" s="194"/>
      <c r="P145" s="194"/>
    </row>
    <row r="146" spans="2:16" ht="12.75" customHeight="1" x14ac:dyDescent="0.2">
      <c r="B146" s="312" t="e">
        <f>IF(Tabla1[[#This Row],[Código_Actividad]]="","",CONCATENATE(Tabla1[[#This Row],[POA]],".",Tabla1[[#This Row],[SRS]],".",Tabla1[[#This Row],[AREA]],".",Tabla1[[#This Row],[TIPO]]))</f>
        <v>#REF!</v>
      </c>
      <c r="C146" s="312" t="e">
        <f>IF(Tabla1[[#This Row],[Código_Actividad]]="","",'[7]Formulario PPGR1'!#REF!)</f>
        <v>#REF!</v>
      </c>
      <c r="D146" s="312" t="e">
        <f>IF(Tabla1[[#This Row],[Código_Actividad]]="","",'[7]Formulario PPGR1'!#REF!)</f>
        <v>#REF!</v>
      </c>
      <c r="E146" s="312" t="e">
        <f>IF(Tabla1[[#This Row],[Código_Actividad]]="","",'[7]Formulario PPGR1'!#REF!)</f>
        <v>#REF!</v>
      </c>
      <c r="F146" s="312" t="e">
        <f>IF(Tabla1[[#This Row],[Código_Actividad]]="","",'[7]Formulario PPGR1'!#REF!)</f>
        <v>#REF!</v>
      </c>
      <c r="G146" s="318" t="s">
        <v>914</v>
      </c>
      <c r="H146" s="205" t="s">
        <v>823</v>
      </c>
      <c r="I146" s="315" t="s">
        <v>717</v>
      </c>
      <c r="J146" s="313">
        <v>100</v>
      </c>
      <c r="K146" s="316">
        <v>50</v>
      </c>
      <c r="L146" s="316">
        <f>+Tabla1[[#This Row],[Precio Unitario]]*Tabla1[[#This Row],[Cantidad de Insumos]]</f>
        <v>5000</v>
      </c>
      <c r="M146" s="323" t="s">
        <v>102</v>
      </c>
      <c r="N146" s="205" t="s">
        <v>86</v>
      </c>
      <c r="O146" s="194"/>
      <c r="P146" s="194"/>
    </row>
    <row r="147" spans="2:16" ht="12.75" customHeight="1" x14ac:dyDescent="0.2">
      <c r="B147" s="312" t="e">
        <f>IF(Tabla1[[#This Row],[Código_Actividad]]="","",CONCATENATE(Tabla1[[#This Row],[POA]],".",Tabla1[[#This Row],[SRS]],".",Tabla1[[#This Row],[AREA]],".",Tabla1[[#This Row],[TIPO]]))</f>
        <v>#REF!</v>
      </c>
      <c r="C147" s="312" t="e">
        <f>IF(Tabla1[[#This Row],[Código_Actividad]]="","",'[7]Formulario PPGR1'!#REF!)</f>
        <v>#REF!</v>
      </c>
      <c r="D147" s="312" t="e">
        <f>IF(Tabla1[[#This Row],[Código_Actividad]]="","",'[7]Formulario PPGR1'!#REF!)</f>
        <v>#REF!</v>
      </c>
      <c r="E147" s="312" t="e">
        <f>IF(Tabla1[[#This Row],[Código_Actividad]]="","",'[7]Formulario PPGR1'!#REF!)</f>
        <v>#REF!</v>
      </c>
      <c r="F147" s="312" t="e">
        <f>IF(Tabla1[[#This Row],[Código_Actividad]]="","",'[7]Formulario PPGR1'!#REF!)</f>
        <v>#REF!</v>
      </c>
      <c r="G147" s="318" t="s">
        <v>914</v>
      </c>
      <c r="H147" s="205" t="s">
        <v>836</v>
      </c>
      <c r="I147" s="315" t="s">
        <v>839</v>
      </c>
      <c r="J147" s="313">
        <v>5</v>
      </c>
      <c r="K147" s="316">
        <v>50</v>
      </c>
      <c r="L147" s="316">
        <f>+Tabla1[[#This Row],[Precio Unitario]]*Tabla1[[#This Row],[Cantidad de Insumos]]</f>
        <v>250</v>
      </c>
      <c r="M147" s="323" t="s">
        <v>125</v>
      </c>
      <c r="N147" s="205" t="s">
        <v>86</v>
      </c>
      <c r="O147" s="194"/>
      <c r="P147" s="194"/>
    </row>
    <row r="148" spans="2:16" ht="12.75" customHeight="1" x14ac:dyDescent="0.2">
      <c r="B148" s="312" t="e">
        <f>IF(Tabla1[[#This Row],[Código_Actividad]]="","",CONCATENATE(Tabla1[[#This Row],[POA]],".",Tabla1[[#This Row],[SRS]],".",Tabla1[[#This Row],[AREA]],".",Tabla1[[#This Row],[TIPO]]))</f>
        <v>#REF!</v>
      </c>
      <c r="C148" s="312" t="e">
        <f>IF(Tabla1[[#This Row],[Código_Actividad]]="","",'[7]Formulario PPGR1'!#REF!)</f>
        <v>#REF!</v>
      </c>
      <c r="D148" s="312" t="e">
        <f>IF(Tabla1[[#This Row],[Código_Actividad]]="","",'[7]Formulario PPGR1'!#REF!)</f>
        <v>#REF!</v>
      </c>
      <c r="E148" s="312" t="e">
        <f>IF(Tabla1[[#This Row],[Código_Actividad]]="","",'[7]Formulario PPGR1'!#REF!)</f>
        <v>#REF!</v>
      </c>
      <c r="F148" s="312" t="e">
        <f>IF(Tabla1[[#This Row],[Código_Actividad]]="","",'[7]Formulario PPGR1'!#REF!)</f>
        <v>#REF!</v>
      </c>
      <c r="G148" s="318" t="s">
        <v>914</v>
      </c>
      <c r="H148" s="314" t="s">
        <v>1065</v>
      </c>
      <c r="I148" s="315" t="s">
        <v>717</v>
      </c>
      <c r="J148" s="313">
        <v>10</v>
      </c>
      <c r="K148" s="316">
        <v>450</v>
      </c>
      <c r="L148" s="316">
        <f>+Tabla1[[#This Row],[Precio Unitario]]*Tabla1[[#This Row],[Cantidad de Insumos]]</f>
        <v>4500</v>
      </c>
      <c r="M148" s="323" t="s">
        <v>98</v>
      </c>
      <c r="N148" s="205" t="s">
        <v>86</v>
      </c>
      <c r="O148" s="194"/>
      <c r="P148" s="194"/>
    </row>
    <row r="149" spans="2:16" ht="12.75" customHeight="1" x14ac:dyDescent="0.2">
      <c r="B149" s="312" t="e">
        <f>IF(Tabla1[[#This Row],[Código_Actividad]]="","",CONCATENATE(Tabla1[[#This Row],[POA]],".",Tabla1[[#This Row],[SRS]],".",Tabla1[[#This Row],[AREA]],".",Tabla1[[#This Row],[TIPO]]))</f>
        <v>#REF!</v>
      </c>
      <c r="C149" s="312" t="e">
        <f>IF(Tabla1[[#This Row],[Código_Actividad]]="","",'[7]Formulario PPGR1'!#REF!)</f>
        <v>#REF!</v>
      </c>
      <c r="D149" s="312" t="e">
        <f>IF(Tabla1[[#This Row],[Código_Actividad]]="","",'[7]Formulario PPGR1'!#REF!)</f>
        <v>#REF!</v>
      </c>
      <c r="E149" s="312" t="e">
        <f>IF(Tabla1[[#This Row],[Código_Actividad]]="","",'[7]Formulario PPGR1'!#REF!)</f>
        <v>#REF!</v>
      </c>
      <c r="F149" s="312" t="e">
        <f>IF(Tabla1[[#This Row],[Código_Actividad]]="","",'[7]Formulario PPGR1'!#REF!)</f>
        <v>#REF!</v>
      </c>
      <c r="G149" s="318" t="s">
        <v>914</v>
      </c>
      <c r="H149" s="314" t="s">
        <v>1066</v>
      </c>
      <c r="I149" s="315" t="s">
        <v>717</v>
      </c>
      <c r="J149" s="313">
        <v>50</v>
      </c>
      <c r="K149" s="316">
        <v>75</v>
      </c>
      <c r="L149" s="316">
        <f>+Tabla1[[#This Row],[Precio Unitario]]*Tabla1[[#This Row],[Cantidad de Insumos]]</f>
        <v>3750</v>
      </c>
      <c r="M149" s="323" t="s">
        <v>410</v>
      </c>
      <c r="N149" s="205" t="s">
        <v>86</v>
      </c>
      <c r="O149" s="194"/>
      <c r="P149" s="194"/>
    </row>
    <row r="150" spans="2:16" ht="12.75" customHeight="1" x14ac:dyDescent="0.2">
      <c r="B150" s="312" t="e">
        <f>IF(Tabla1[[#This Row],[Código_Actividad]]="","",CONCATENATE(Tabla1[[#This Row],[POA]],".",Tabla1[[#This Row],[SRS]],".",Tabla1[[#This Row],[AREA]],".",Tabla1[[#This Row],[TIPO]]))</f>
        <v>#REF!</v>
      </c>
      <c r="C150" s="312" t="e">
        <f>IF(Tabla1[[#This Row],[Código_Actividad]]="","",'[7]Formulario PPGR1'!#REF!)</f>
        <v>#REF!</v>
      </c>
      <c r="D150" s="312" t="e">
        <f>IF(Tabla1[[#This Row],[Código_Actividad]]="","",'[7]Formulario PPGR1'!#REF!)</f>
        <v>#REF!</v>
      </c>
      <c r="E150" s="312" t="e">
        <f>IF(Tabla1[[#This Row],[Código_Actividad]]="","",'[7]Formulario PPGR1'!#REF!)</f>
        <v>#REF!</v>
      </c>
      <c r="F150" s="312" t="e">
        <f>IF(Tabla1[[#This Row],[Código_Actividad]]="","",'[7]Formulario PPGR1'!#REF!)</f>
        <v>#REF!</v>
      </c>
      <c r="G150" s="318" t="s">
        <v>914</v>
      </c>
      <c r="H150" s="314" t="s">
        <v>1064</v>
      </c>
      <c r="I150" s="315" t="s">
        <v>717</v>
      </c>
      <c r="J150" s="313">
        <v>10</v>
      </c>
      <c r="K150" s="316">
        <v>250</v>
      </c>
      <c r="L150" s="316">
        <f>+Tabla1[[#This Row],[Precio Unitario]]*Tabla1[[#This Row],[Cantidad de Insumos]]</f>
        <v>2500</v>
      </c>
      <c r="M150" s="323" t="s">
        <v>410</v>
      </c>
      <c r="N150" s="205" t="s">
        <v>86</v>
      </c>
      <c r="O150" s="194"/>
      <c r="P150" s="194"/>
    </row>
    <row r="151" spans="2:16" ht="12.75" customHeight="1" x14ac:dyDescent="0.2">
      <c r="B151" s="312" t="e">
        <f>IF(Tabla1[[#This Row],[Código_Actividad]]="","",CONCATENATE(Tabla1[[#This Row],[POA]],".",Tabla1[[#This Row],[SRS]],".",Tabla1[[#This Row],[AREA]],".",Tabla1[[#This Row],[TIPO]]))</f>
        <v>#REF!</v>
      </c>
      <c r="C151" s="312" t="e">
        <f>IF(Tabla1[[#This Row],[Código_Actividad]]="","",'[7]Formulario PPGR1'!#REF!)</f>
        <v>#REF!</v>
      </c>
      <c r="D151" s="312" t="e">
        <f>IF(Tabla1[[#This Row],[Código_Actividad]]="","",'[7]Formulario PPGR1'!#REF!)</f>
        <v>#REF!</v>
      </c>
      <c r="E151" s="312" t="e">
        <f>IF(Tabla1[[#This Row],[Código_Actividad]]="","",'[7]Formulario PPGR1'!#REF!)</f>
        <v>#REF!</v>
      </c>
      <c r="F151" s="312" t="e">
        <f>IF(Tabla1[[#This Row],[Código_Actividad]]="","",'[7]Formulario PPGR1'!#REF!)</f>
        <v>#REF!</v>
      </c>
      <c r="G151" s="318" t="s">
        <v>914</v>
      </c>
      <c r="H151" s="314" t="s">
        <v>1068</v>
      </c>
      <c r="I151" s="315" t="s">
        <v>717</v>
      </c>
      <c r="J151" s="313">
        <v>1</v>
      </c>
      <c r="K151" s="316">
        <v>700</v>
      </c>
      <c r="L151" s="316">
        <f>+Tabla1[[#This Row],[Precio Unitario]]*Tabla1[[#This Row],[Cantidad de Insumos]]</f>
        <v>700</v>
      </c>
      <c r="M151" s="323" t="s">
        <v>410</v>
      </c>
      <c r="N151" s="205" t="s">
        <v>86</v>
      </c>
      <c r="O151" s="194"/>
      <c r="P151" s="194"/>
    </row>
    <row r="152" spans="2:16" ht="12.75" customHeight="1" x14ac:dyDescent="0.2">
      <c r="B152" s="312" t="e">
        <f>IF(Tabla1[[#This Row],[Código_Actividad]]="","",CONCATENATE(Tabla1[[#This Row],[POA]],".",Tabla1[[#This Row],[SRS]],".",Tabla1[[#This Row],[AREA]],".",Tabla1[[#This Row],[TIPO]]))</f>
        <v>#REF!</v>
      </c>
      <c r="C152" s="312" t="e">
        <f>IF(Tabla1[[#This Row],[Código_Actividad]]="","",'[7]Formulario PPGR1'!#REF!)</f>
        <v>#REF!</v>
      </c>
      <c r="D152" s="312" t="e">
        <f>IF(Tabla1[[#This Row],[Código_Actividad]]="","",'[7]Formulario PPGR1'!#REF!)</f>
        <v>#REF!</v>
      </c>
      <c r="E152" s="312" t="e">
        <f>IF(Tabla1[[#This Row],[Código_Actividad]]="","",'[7]Formulario PPGR1'!#REF!)</f>
        <v>#REF!</v>
      </c>
      <c r="F152" s="312" t="e">
        <f>IF(Tabla1[[#This Row],[Código_Actividad]]="","",'[7]Formulario PPGR1'!#REF!)</f>
        <v>#REF!</v>
      </c>
      <c r="G152" s="318" t="s">
        <v>1067</v>
      </c>
      <c r="H152" s="314" t="s">
        <v>1069</v>
      </c>
      <c r="I152" s="315" t="s">
        <v>717</v>
      </c>
      <c r="J152" s="313">
        <v>100</v>
      </c>
      <c r="K152" s="316">
        <v>20</v>
      </c>
      <c r="L152" s="316">
        <f>+Tabla1[[#This Row],[Precio Unitario]]*Tabla1[[#This Row],[Cantidad de Insumos]]</f>
        <v>2000</v>
      </c>
      <c r="M152" s="323" t="s">
        <v>410</v>
      </c>
      <c r="N152" s="205" t="s">
        <v>86</v>
      </c>
      <c r="O152" s="194"/>
      <c r="P152" s="194"/>
    </row>
    <row r="153" spans="2:16" ht="12.75" customHeight="1" x14ac:dyDescent="0.2">
      <c r="B153" s="312" t="e">
        <f>IF(Tabla1[[#This Row],[Código_Actividad]]="","",CONCATENATE(Tabla1[[#This Row],[POA]],".",Tabla1[[#This Row],[SRS]],".",Tabla1[[#This Row],[AREA]],".",Tabla1[[#This Row],[TIPO]]))</f>
        <v>#REF!</v>
      </c>
      <c r="C153" s="312" t="e">
        <f>IF(Tabla1[[#This Row],[Código_Actividad]]="","",'[7]Formulario PPGR1'!#REF!)</f>
        <v>#REF!</v>
      </c>
      <c r="D153" s="312" t="e">
        <f>IF(Tabla1[[#This Row],[Código_Actividad]]="","",'[7]Formulario PPGR1'!#REF!)</f>
        <v>#REF!</v>
      </c>
      <c r="E153" s="312" t="e">
        <f>IF(Tabla1[[#This Row],[Código_Actividad]]="","",'[7]Formulario PPGR1'!#REF!)</f>
        <v>#REF!</v>
      </c>
      <c r="F153" s="312" t="e">
        <f>IF(Tabla1[[#This Row],[Código_Actividad]]="","",'[7]Formulario PPGR1'!#REF!)</f>
        <v>#REF!</v>
      </c>
      <c r="G153" s="318" t="s">
        <v>967</v>
      </c>
      <c r="H153" s="205" t="s">
        <v>826</v>
      </c>
      <c r="I153" s="315" t="s">
        <v>838</v>
      </c>
      <c r="J153" s="313">
        <v>1</v>
      </c>
      <c r="K153" s="316">
        <v>247.5</v>
      </c>
      <c r="L153" s="316">
        <f>+Tabla1[[#This Row],[Precio Unitario]]*Tabla1[[#This Row],[Cantidad de Insumos]]</f>
        <v>247.5</v>
      </c>
      <c r="M153" s="323" t="s">
        <v>445</v>
      </c>
      <c r="N153" s="205" t="s">
        <v>86</v>
      </c>
      <c r="O153" s="194"/>
      <c r="P153" s="194"/>
    </row>
    <row r="154" spans="2:16" ht="12.75" customHeight="1" x14ac:dyDescent="0.2">
      <c r="B154" s="312" t="e">
        <f>IF(Tabla1[[#This Row],[Código_Actividad]]="","",CONCATENATE(Tabla1[[#This Row],[POA]],".",Tabla1[[#This Row],[SRS]],".",Tabla1[[#This Row],[AREA]],".",Tabla1[[#This Row],[TIPO]]))</f>
        <v>#REF!</v>
      </c>
      <c r="C154" s="312" t="e">
        <f>IF(Tabla1[[#This Row],[Código_Actividad]]="","",'[7]Formulario PPGR1'!#REF!)</f>
        <v>#REF!</v>
      </c>
      <c r="D154" s="312" t="e">
        <f>IF(Tabla1[[#This Row],[Código_Actividad]]="","",'[7]Formulario PPGR1'!#REF!)</f>
        <v>#REF!</v>
      </c>
      <c r="E154" s="312" t="e">
        <f>IF(Tabla1[[#This Row],[Código_Actividad]]="","",'[7]Formulario PPGR1'!#REF!)</f>
        <v>#REF!</v>
      </c>
      <c r="F154" s="312" t="e">
        <f>IF(Tabla1[[#This Row],[Código_Actividad]]="","",'[7]Formulario PPGR1'!#REF!)</f>
        <v>#REF!</v>
      </c>
      <c r="G154" s="318" t="s">
        <v>967</v>
      </c>
      <c r="H154" s="205" t="s">
        <v>1055</v>
      </c>
      <c r="I154" s="315" t="s">
        <v>124</v>
      </c>
      <c r="J154" s="313">
        <v>1</v>
      </c>
      <c r="K154" s="316">
        <v>151.80000000000001</v>
      </c>
      <c r="L154" s="316">
        <f>+Tabla1[[#This Row],[Precio Unitario]]*Tabla1[[#This Row],[Cantidad de Insumos]]</f>
        <v>151.80000000000001</v>
      </c>
      <c r="M154" s="323" t="s">
        <v>1054</v>
      </c>
      <c r="N154" s="205" t="s">
        <v>86</v>
      </c>
      <c r="O154" s="194"/>
      <c r="P154" s="194"/>
    </row>
    <row r="155" spans="2:16" ht="12.75" customHeight="1" x14ac:dyDescent="0.2">
      <c r="B155" s="312" t="e">
        <f>IF(Tabla1[[#This Row],[Código_Actividad]]="","",CONCATENATE(Tabla1[[#This Row],[POA]],".",Tabla1[[#This Row],[SRS]],".",Tabla1[[#This Row],[AREA]],".",Tabla1[[#This Row],[TIPO]]))</f>
        <v>#REF!</v>
      </c>
      <c r="C155" s="312" t="e">
        <f>IF(Tabla1[[#This Row],[Código_Actividad]]="","",'[7]Formulario PPGR1'!#REF!)</f>
        <v>#REF!</v>
      </c>
      <c r="D155" s="312" t="e">
        <f>IF(Tabla1[[#This Row],[Código_Actividad]]="","",'[7]Formulario PPGR1'!#REF!)</f>
        <v>#REF!</v>
      </c>
      <c r="E155" s="312" t="e">
        <f>IF(Tabla1[[#This Row],[Código_Actividad]]="","",'[7]Formulario PPGR1'!#REF!)</f>
        <v>#REF!</v>
      </c>
      <c r="F155" s="312" t="e">
        <f>IF(Tabla1[[#This Row],[Código_Actividad]]="","",'[7]Formulario PPGR1'!#REF!)</f>
        <v>#REF!</v>
      </c>
      <c r="G155" s="318" t="s">
        <v>967</v>
      </c>
      <c r="H155" s="205" t="s">
        <v>1056</v>
      </c>
      <c r="I155" s="315" t="s">
        <v>124</v>
      </c>
      <c r="J155" s="313">
        <v>1</v>
      </c>
      <c r="K155" s="316">
        <v>319</v>
      </c>
      <c r="L155" s="316">
        <f>+Tabla1[[#This Row],[Precio Unitario]]*Tabla1[[#This Row],[Cantidad de Insumos]]</f>
        <v>319</v>
      </c>
      <c r="M155" s="323" t="s">
        <v>425</v>
      </c>
      <c r="N155" s="205" t="s">
        <v>86</v>
      </c>
      <c r="O155" s="194"/>
      <c r="P155" s="194"/>
    </row>
    <row r="156" spans="2:16" ht="12.75" customHeight="1" x14ac:dyDescent="0.2">
      <c r="B156" s="312" t="e">
        <f>IF(Tabla1[[#This Row],[Código_Actividad]]="","",CONCATENATE(Tabla1[[#This Row],[POA]],".",Tabla1[[#This Row],[SRS]],".",Tabla1[[#This Row],[AREA]],".",Tabla1[[#This Row],[TIPO]]))</f>
        <v>#REF!</v>
      </c>
      <c r="C156" s="312" t="e">
        <f>IF(Tabla1[[#This Row],[Código_Actividad]]="","",'[7]Formulario PPGR1'!#REF!)</f>
        <v>#REF!</v>
      </c>
      <c r="D156" s="312" t="e">
        <f>IF(Tabla1[[#This Row],[Código_Actividad]]="","",'[7]Formulario PPGR1'!#REF!)</f>
        <v>#REF!</v>
      </c>
      <c r="E156" s="312" t="e">
        <f>IF(Tabla1[[#This Row],[Código_Actividad]]="","",'[7]Formulario PPGR1'!#REF!)</f>
        <v>#REF!</v>
      </c>
      <c r="F156" s="312" t="e">
        <f>IF(Tabla1[[#This Row],[Código_Actividad]]="","",'[7]Formulario PPGR1'!#REF!)</f>
        <v>#REF!</v>
      </c>
      <c r="G156" s="318" t="s">
        <v>968</v>
      </c>
      <c r="H156" s="205" t="s">
        <v>826</v>
      </c>
      <c r="I156" s="315" t="s">
        <v>838</v>
      </c>
      <c r="J156" s="313">
        <v>1</v>
      </c>
      <c r="K156" s="316">
        <v>247.5</v>
      </c>
      <c r="L156" s="316">
        <f>+Tabla1[[#This Row],[Precio Unitario]]*Tabla1[[#This Row],[Cantidad de Insumos]]</f>
        <v>247.5</v>
      </c>
      <c r="M156" s="323" t="s">
        <v>445</v>
      </c>
      <c r="N156" s="205" t="s">
        <v>86</v>
      </c>
      <c r="O156" s="194"/>
      <c r="P156" s="194"/>
    </row>
    <row r="157" spans="2:16" ht="12.75" customHeight="1" x14ac:dyDescent="0.2">
      <c r="B157" s="312" t="e">
        <f>IF(Tabla1[[#This Row],[Código_Actividad]]="","",CONCATENATE(Tabla1[[#This Row],[POA]],".",Tabla1[[#This Row],[SRS]],".",Tabla1[[#This Row],[AREA]],".",Tabla1[[#This Row],[TIPO]]))</f>
        <v>#REF!</v>
      </c>
      <c r="C157" s="312" t="e">
        <f>IF(Tabla1[[#This Row],[Código_Actividad]]="","",'[7]Formulario PPGR1'!#REF!)</f>
        <v>#REF!</v>
      </c>
      <c r="D157" s="312" t="e">
        <f>IF(Tabla1[[#This Row],[Código_Actividad]]="","",'[7]Formulario PPGR1'!#REF!)</f>
        <v>#REF!</v>
      </c>
      <c r="E157" s="312" t="e">
        <f>IF(Tabla1[[#This Row],[Código_Actividad]]="","",'[7]Formulario PPGR1'!#REF!)</f>
        <v>#REF!</v>
      </c>
      <c r="F157" s="312" t="e">
        <f>IF(Tabla1[[#This Row],[Código_Actividad]]="","",'[7]Formulario PPGR1'!#REF!)</f>
        <v>#REF!</v>
      </c>
      <c r="G157" s="318" t="s">
        <v>968</v>
      </c>
      <c r="H157" s="205" t="s">
        <v>1055</v>
      </c>
      <c r="I157" s="315" t="s">
        <v>124</v>
      </c>
      <c r="J157" s="313">
        <v>1</v>
      </c>
      <c r="K157" s="316">
        <v>151.80000000000001</v>
      </c>
      <c r="L157" s="316">
        <f>+Tabla1[[#This Row],[Precio Unitario]]*Tabla1[[#This Row],[Cantidad de Insumos]]</f>
        <v>151.80000000000001</v>
      </c>
      <c r="M157" s="323" t="s">
        <v>1054</v>
      </c>
      <c r="N157" s="205" t="s">
        <v>86</v>
      </c>
      <c r="O157" s="194"/>
      <c r="P157" s="194"/>
    </row>
    <row r="158" spans="2:16" ht="12.75" customHeight="1" x14ac:dyDescent="0.2">
      <c r="B158" s="312" t="e">
        <f>IF(Tabla1[[#This Row],[Código_Actividad]]="","",CONCATENATE(Tabla1[[#This Row],[POA]],".",Tabla1[[#This Row],[SRS]],".",Tabla1[[#This Row],[AREA]],".",Tabla1[[#This Row],[TIPO]]))</f>
        <v>#REF!</v>
      </c>
      <c r="C158" s="312" t="e">
        <f>IF(Tabla1[[#This Row],[Código_Actividad]]="","",'[7]Formulario PPGR1'!#REF!)</f>
        <v>#REF!</v>
      </c>
      <c r="D158" s="312" t="e">
        <f>IF(Tabla1[[#This Row],[Código_Actividad]]="","",'[7]Formulario PPGR1'!#REF!)</f>
        <v>#REF!</v>
      </c>
      <c r="E158" s="312" t="e">
        <f>IF(Tabla1[[#This Row],[Código_Actividad]]="","",'[7]Formulario PPGR1'!#REF!)</f>
        <v>#REF!</v>
      </c>
      <c r="F158" s="312" t="e">
        <f>IF(Tabla1[[#This Row],[Código_Actividad]]="","",'[7]Formulario PPGR1'!#REF!)</f>
        <v>#REF!</v>
      </c>
      <c r="G158" s="318" t="s">
        <v>968</v>
      </c>
      <c r="H158" s="205" t="s">
        <v>1056</v>
      </c>
      <c r="I158" s="315" t="s">
        <v>124</v>
      </c>
      <c r="J158" s="313">
        <v>1</v>
      </c>
      <c r="K158" s="316">
        <v>319</v>
      </c>
      <c r="L158" s="316">
        <f>+Tabla1[[#This Row],[Precio Unitario]]*Tabla1[[#This Row],[Cantidad de Insumos]]</f>
        <v>319</v>
      </c>
      <c r="M158" s="323" t="s">
        <v>425</v>
      </c>
      <c r="N158" s="314" t="s">
        <v>86</v>
      </c>
      <c r="O158" s="194"/>
      <c r="P158" s="194"/>
    </row>
    <row r="159" spans="2:16" ht="12.75" customHeight="1" x14ac:dyDescent="0.2">
      <c r="B159" s="312" t="e">
        <f>IF(Tabla1[[#This Row],[Código_Actividad]]="","",CONCATENATE(Tabla1[[#This Row],[POA]],".",Tabla1[[#This Row],[SRS]],".",Tabla1[[#This Row],[AREA]],".",Tabla1[[#This Row],[TIPO]]))</f>
        <v>#REF!</v>
      </c>
      <c r="C159" s="312" t="e">
        <f>IF(Tabla1[[#This Row],[Código_Actividad]]="","",'[7]Formulario PPGR1'!#REF!)</f>
        <v>#REF!</v>
      </c>
      <c r="D159" s="312" t="e">
        <f>IF(Tabla1[[#This Row],[Código_Actividad]]="","",'[7]Formulario PPGR1'!#REF!)</f>
        <v>#REF!</v>
      </c>
      <c r="E159" s="312" t="e">
        <f>IF(Tabla1[[#This Row],[Código_Actividad]]="","",'[7]Formulario PPGR1'!#REF!)</f>
        <v>#REF!</v>
      </c>
      <c r="F159" s="312" t="e">
        <f>IF(Tabla1[[#This Row],[Código_Actividad]]="","",'[7]Formulario PPGR1'!#REF!)</f>
        <v>#REF!</v>
      </c>
      <c r="G159" s="318" t="s">
        <v>968</v>
      </c>
      <c r="H159" s="205" t="s">
        <v>825</v>
      </c>
      <c r="I159" s="315" t="s">
        <v>837</v>
      </c>
      <c r="J159" s="313">
        <v>3</v>
      </c>
      <c r="K159" s="316">
        <v>450</v>
      </c>
      <c r="L159" s="316">
        <f>+Tabla1[[#This Row],[Precio Unitario]]*Tabla1[[#This Row],[Cantidad de Insumos]]</f>
        <v>1350</v>
      </c>
      <c r="M159" s="323" t="s">
        <v>102</v>
      </c>
      <c r="N159" s="205" t="s">
        <v>86</v>
      </c>
      <c r="O159" s="194"/>
      <c r="P159" s="194"/>
    </row>
    <row r="160" spans="2:16" ht="12.75" customHeight="1" x14ac:dyDescent="0.2">
      <c r="B160" s="312" t="e">
        <f>IF(Tabla1[[#This Row],[Código_Actividad]]="","",CONCATENATE(Tabla1[[#This Row],[POA]],".",Tabla1[[#This Row],[SRS]],".",Tabla1[[#This Row],[AREA]],".",Tabla1[[#This Row],[TIPO]]))</f>
        <v>#REF!</v>
      </c>
      <c r="C160" s="312" t="e">
        <f>IF(Tabla1[[#This Row],[Código_Actividad]]="","",'[7]Formulario PPGR1'!#REF!)</f>
        <v>#REF!</v>
      </c>
      <c r="D160" s="312" t="e">
        <f>IF(Tabla1[[#This Row],[Código_Actividad]]="","",'[7]Formulario PPGR1'!#REF!)</f>
        <v>#REF!</v>
      </c>
      <c r="E160" s="312" t="e">
        <f>IF(Tabla1[[#This Row],[Código_Actividad]]="","",'[7]Formulario PPGR1'!#REF!)</f>
        <v>#REF!</v>
      </c>
      <c r="F160" s="312" t="e">
        <f>IF(Tabla1[[#This Row],[Código_Actividad]]="","",'[7]Formulario PPGR1'!#REF!)</f>
        <v>#REF!</v>
      </c>
      <c r="G160" s="318" t="s">
        <v>968</v>
      </c>
      <c r="H160" s="205" t="s">
        <v>823</v>
      </c>
      <c r="I160" s="315" t="s">
        <v>717</v>
      </c>
      <c r="J160" s="313">
        <v>50</v>
      </c>
      <c r="K160" s="316">
        <v>150</v>
      </c>
      <c r="L160" s="316">
        <f>+Tabla1[[#This Row],[Precio Unitario]]*Tabla1[[#This Row],[Cantidad de Insumos]]</f>
        <v>7500</v>
      </c>
      <c r="M160" s="323" t="s">
        <v>102</v>
      </c>
      <c r="N160" s="205" t="s">
        <v>86</v>
      </c>
      <c r="O160" s="194"/>
      <c r="P160" s="194"/>
    </row>
    <row r="161" spans="2:16" ht="12.75" customHeight="1" x14ac:dyDescent="0.2">
      <c r="B161" s="312" t="e">
        <f>IF(Tabla1[[#This Row],[Código_Actividad]]="","",CONCATENATE(Tabla1[[#This Row],[POA]],".",Tabla1[[#This Row],[SRS]],".",Tabla1[[#This Row],[AREA]],".",Tabla1[[#This Row],[TIPO]]))</f>
        <v>#REF!</v>
      </c>
      <c r="C161" s="312" t="e">
        <f>IF(Tabla1[[#This Row],[Código_Actividad]]="","",'[7]Formulario PPGR1'!#REF!)</f>
        <v>#REF!</v>
      </c>
      <c r="D161" s="312" t="e">
        <f>IF(Tabla1[[#This Row],[Código_Actividad]]="","",'[7]Formulario PPGR1'!#REF!)</f>
        <v>#REF!</v>
      </c>
      <c r="E161" s="312" t="e">
        <f>IF(Tabla1[[#This Row],[Código_Actividad]]="","",'[7]Formulario PPGR1'!#REF!)</f>
        <v>#REF!</v>
      </c>
      <c r="F161" s="312" t="e">
        <f>IF(Tabla1[[#This Row],[Código_Actividad]]="","",'[7]Formulario PPGR1'!#REF!)</f>
        <v>#REF!</v>
      </c>
      <c r="G161" s="318" t="s">
        <v>968</v>
      </c>
      <c r="H161" s="205" t="s">
        <v>836</v>
      </c>
      <c r="I161" s="315" t="s">
        <v>839</v>
      </c>
      <c r="J161" s="313">
        <v>2</v>
      </c>
      <c r="K161" s="316">
        <v>50</v>
      </c>
      <c r="L161" s="316">
        <f>+Tabla1[[#This Row],[Precio Unitario]]*Tabla1[[#This Row],[Cantidad de Insumos]]</f>
        <v>100</v>
      </c>
      <c r="M161" s="323" t="s">
        <v>125</v>
      </c>
      <c r="N161" s="205" t="s">
        <v>86</v>
      </c>
      <c r="O161" s="194"/>
      <c r="P161" s="194"/>
    </row>
    <row r="162" spans="2:16" ht="12.75" customHeight="1" x14ac:dyDescent="0.2">
      <c r="B162" s="312" t="e">
        <f>IF(Tabla1[[#This Row],[Código_Actividad]]="","",CONCATENATE(Tabla1[[#This Row],[POA]],".",Tabla1[[#This Row],[SRS]],".",Tabla1[[#This Row],[AREA]],".",Tabla1[[#This Row],[TIPO]]))</f>
        <v>#REF!</v>
      </c>
      <c r="C162" s="312" t="e">
        <f>IF(Tabla1[[#This Row],[Código_Actividad]]="","",'[7]Formulario PPGR1'!#REF!)</f>
        <v>#REF!</v>
      </c>
      <c r="D162" s="312" t="e">
        <f>IF(Tabla1[[#This Row],[Código_Actividad]]="","",'[7]Formulario PPGR1'!#REF!)</f>
        <v>#REF!</v>
      </c>
      <c r="E162" s="312" t="e">
        <f>IF(Tabla1[[#This Row],[Código_Actividad]]="","",'[7]Formulario PPGR1'!#REF!)</f>
        <v>#REF!</v>
      </c>
      <c r="F162" s="312" t="e">
        <f>IF(Tabla1[[#This Row],[Código_Actividad]]="","",'[7]Formulario PPGR1'!#REF!)</f>
        <v>#REF!</v>
      </c>
      <c r="G162" s="318" t="s">
        <v>969</v>
      </c>
      <c r="H162" s="205" t="s">
        <v>826</v>
      </c>
      <c r="I162" s="315" t="s">
        <v>838</v>
      </c>
      <c r="J162" s="313">
        <v>1</v>
      </c>
      <c r="K162" s="316">
        <v>247.5</v>
      </c>
      <c r="L162" s="316">
        <f>+Tabla1[[#This Row],[Precio Unitario]]*Tabla1[[#This Row],[Cantidad de Insumos]]</f>
        <v>247.5</v>
      </c>
      <c r="M162" s="323" t="s">
        <v>445</v>
      </c>
      <c r="N162" s="205" t="s">
        <v>86</v>
      </c>
      <c r="O162" s="194"/>
      <c r="P162" s="194"/>
    </row>
    <row r="163" spans="2:16" ht="12.75" customHeight="1" x14ac:dyDescent="0.2">
      <c r="B163" s="312" t="e">
        <f>IF(Tabla1[[#This Row],[Código_Actividad]]="","",CONCATENATE(Tabla1[[#This Row],[POA]],".",Tabla1[[#This Row],[SRS]],".",Tabla1[[#This Row],[AREA]],".",Tabla1[[#This Row],[TIPO]]))</f>
        <v>#REF!</v>
      </c>
      <c r="C163" s="312" t="e">
        <f>IF(Tabla1[[#This Row],[Código_Actividad]]="","",'[7]Formulario PPGR1'!#REF!)</f>
        <v>#REF!</v>
      </c>
      <c r="D163" s="312" t="e">
        <f>IF(Tabla1[[#This Row],[Código_Actividad]]="","",'[7]Formulario PPGR1'!#REF!)</f>
        <v>#REF!</v>
      </c>
      <c r="E163" s="312" t="e">
        <f>IF(Tabla1[[#This Row],[Código_Actividad]]="","",'[7]Formulario PPGR1'!#REF!)</f>
        <v>#REF!</v>
      </c>
      <c r="F163" s="312" t="e">
        <f>IF(Tabla1[[#This Row],[Código_Actividad]]="","",'[7]Formulario PPGR1'!#REF!)</f>
        <v>#REF!</v>
      </c>
      <c r="G163" s="318" t="s">
        <v>969</v>
      </c>
      <c r="H163" s="205" t="s">
        <v>1055</v>
      </c>
      <c r="I163" s="315" t="s">
        <v>124</v>
      </c>
      <c r="J163" s="313">
        <v>1</v>
      </c>
      <c r="K163" s="316">
        <v>151.80000000000001</v>
      </c>
      <c r="L163" s="316">
        <f>+Tabla1[[#This Row],[Precio Unitario]]*Tabla1[[#This Row],[Cantidad de Insumos]]</f>
        <v>151.80000000000001</v>
      </c>
      <c r="M163" s="323" t="s">
        <v>1054</v>
      </c>
      <c r="N163" s="205" t="s">
        <v>86</v>
      </c>
      <c r="O163" s="194"/>
      <c r="P163" s="194"/>
    </row>
    <row r="164" spans="2:16" ht="12.75" customHeight="1" x14ac:dyDescent="0.2">
      <c r="B164" s="312" t="e">
        <f>IF(Tabla1[[#This Row],[Código_Actividad]]="","",CONCATENATE(Tabla1[[#This Row],[POA]],".",Tabla1[[#This Row],[SRS]],".",Tabla1[[#This Row],[AREA]],".",Tabla1[[#This Row],[TIPO]]))</f>
        <v>#REF!</v>
      </c>
      <c r="C164" s="312" t="e">
        <f>IF(Tabla1[[#This Row],[Código_Actividad]]="","",'[7]Formulario PPGR1'!#REF!)</f>
        <v>#REF!</v>
      </c>
      <c r="D164" s="312" t="e">
        <f>IF(Tabla1[[#This Row],[Código_Actividad]]="","",'[7]Formulario PPGR1'!#REF!)</f>
        <v>#REF!</v>
      </c>
      <c r="E164" s="312" t="e">
        <f>IF(Tabla1[[#This Row],[Código_Actividad]]="","",'[7]Formulario PPGR1'!#REF!)</f>
        <v>#REF!</v>
      </c>
      <c r="F164" s="312" t="e">
        <f>IF(Tabla1[[#This Row],[Código_Actividad]]="","",'[7]Formulario PPGR1'!#REF!)</f>
        <v>#REF!</v>
      </c>
      <c r="G164" s="318" t="s">
        <v>969</v>
      </c>
      <c r="H164" s="205" t="s">
        <v>1056</v>
      </c>
      <c r="I164" s="315" t="s">
        <v>124</v>
      </c>
      <c r="J164" s="313">
        <v>1</v>
      </c>
      <c r="K164" s="316">
        <v>319</v>
      </c>
      <c r="L164" s="316">
        <f>+Tabla1[[#This Row],[Precio Unitario]]*Tabla1[[#This Row],[Cantidad de Insumos]]</f>
        <v>319</v>
      </c>
      <c r="M164" s="323" t="s">
        <v>425</v>
      </c>
      <c r="N164" s="205" t="s">
        <v>86</v>
      </c>
      <c r="O164" s="194"/>
      <c r="P164" s="194"/>
    </row>
    <row r="165" spans="2:16" ht="12.75" customHeight="1" x14ac:dyDescent="0.2">
      <c r="B165" s="312" t="e">
        <f>IF(Tabla1[[#This Row],[Código_Actividad]]="","",CONCATENATE(Tabla1[[#This Row],[POA]],".",Tabla1[[#This Row],[SRS]],".",Tabla1[[#This Row],[AREA]],".",Tabla1[[#This Row],[TIPO]]))</f>
        <v>#REF!</v>
      </c>
      <c r="C165" s="312" t="e">
        <f>IF(Tabla1[[#This Row],[Código_Actividad]]="","",'[7]Formulario PPGR1'!#REF!)</f>
        <v>#REF!</v>
      </c>
      <c r="D165" s="312" t="e">
        <f>IF(Tabla1[[#This Row],[Código_Actividad]]="","",'[7]Formulario PPGR1'!#REF!)</f>
        <v>#REF!</v>
      </c>
      <c r="E165" s="312" t="e">
        <f>IF(Tabla1[[#This Row],[Código_Actividad]]="","",'[7]Formulario PPGR1'!#REF!)</f>
        <v>#REF!</v>
      </c>
      <c r="F165" s="312" t="e">
        <f>IF(Tabla1[[#This Row],[Código_Actividad]]="","",'[7]Formulario PPGR1'!#REF!)</f>
        <v>#REF!</v>
      </c>
      <c r="G165" s="318" t="s">
        <v>970</v>
      </c>
      <c r="H165" s="205" t="s">
        <v>826</v>
      </c>
      <c r="I165" s="315" t="s">
        <v>838</v>
      </c>
      <c r="J165" s="313">
        <v>1</v>
      </c>
      <c r="K165" s="316">
        <v>247.5</v>
      </c>
      <c r="L165" s="316">
        <f>+Tabla1[[#This Row],[Precio Unitario]]*Tabla1[[#This Row],[Cantidad de Insumos]]</f>
        <v>247.5</v>
      </c>
      <c r="M165" s="323" t="s">
        <v>445</v>
      </c>
      <c r="N165" s="205" t="s">
        <v>86</v>
      </c>
      <c r="O165" s="194"/>
      <c r="P165" s="194"/>
    </row>
    <row r="166" spans="2:16" ht="12.75" customHeight="1" x14ac:dyDescent="0.2">
      <c r="B166" s="312" t="e">
        <f>IF(Tabla1[[#This Row],[Código_Actividad]]="","",CONCATENATE(Tabla1[[#This Row],[POA]],".",Tabla1[[#This Row],[SRS]],".",Tabla1[[#This Row],[AREA]],".",Tabla1[[#This Row],[TIPO]]))</f>
        <v>#REF!</v>
      </c>
      <c r="C166" s="312" t="e">
        <f>IF(Tabla1[[#This Row],[Código_Actividad]]="","",'[7]Formulario PPGR1'!#REF!)</f>
        <v>#REF!</v>
      </c>
      <c r="D166" s="312" t="e">
        <f>IF(Tabla1[[#This Row],[Código_Actividad]]="","",'[7]Formulario PPGR1'!#REF!)</f>
        <v>#REF!</v>
      </c>
      <c r="E166" s="312" t="e">
        <f>IF(Tabla1[[#This Row],[Código_Actividad]]="","",'[7]Formulario PPGR1'!#REF!)</f>
        <v>#REF!</v>
      </c>
      <c r="F166" s="312" t="e">
        <f>IF(Tabla1[[#This Row],[Código_Actividad]]="","",'[7]Formulario PPGR1'!#REF!)</f>
        <v>#REF!</v>
      </c>
      <c r="G166" s="318" t="s">
        <v>970</v>
      </c>
      <c r="H166" s="205" t="s">
        <v>1055</v>
      </c>
      <c r="I166" s="315" t="s">
        <v>124</v>
      </c>
      <c r="J166" s="313">
        <v>1</v>
      </c>
      <c r="K166" s="316">
        <v>151.80000000000001</v>
      </c>
      <c r="L166" s="316">
        <f>+Tabla1[[#This Row],[Precio Unitario]]*Tabla1[[#This Row],[Cantidad de Insumos]]</f>
        <v>151.80000000000001</v>
      </c>
      <c r="M166" s="323" t="s">
        <v>1054</v>
      </c>
      <c r="N166" s="205" t="s">
        <v>86</v>
      </c>
      <c r="O166" s="194"/>
      <c r="P166" s="194"/>
    </row>
    <row r="167" spans="2:16" ht="12.75" customHeight="1" x14ac:dyDescent="0.2">
      <c r="B167" s="312" t="e">
        <f>IF(Tabla1[[#This Row],[Código_Actividad]]="","",CONCATENATE(Tabla1[[#This Row],[POA]],".",Tabla1[[#This Row],[SRS]],".",Tabla1[[#This Row],[AREA]],".",Tabla1[[#This Row],[TIPO]]))</f>
        <v>#REF!</v>
      </c>
      <c r="C167" s="312" t="e">
        <f>IF(Tabla1[[#This Row],[Código_Actividad]]="","",'[7]Formulario PPGR1'!#REF!)</f>
        <v>#REF!</v>
      </c>
      <c r="D167" s="312" t="e">
        <f>IF(Tabla1[[#This Row],[Código_Actividad]]="","",'[7]Formulario PPGR1'!#REF!)</f>
        <v>#REF!</v>
      </c>
      <c r="E167" s="312" t="e">
        <f>IF(Tabla1[[#This Row],[Código_Actividad]]="","",'[7]Formulario PPGR1'!#REF!)</f>
        <v>#REF!</v>
      </c>
      <c r="F167" s="312" t="e">
        <f>IF(Tabla1[[#This Row],[Código_Actividad]]="","",'[7]Formulario PPGR1'!#REF!)</f>
        <v>#REF!</v>
      </c>
      <c r="G167" s="318" t="s">
        <v>970</v>
      </c>
      <c r="H167" s="205" t="s">
        <v>1056</v>
      </c>
      <c r="I167" s="315" t="s">
        <v>124</v>
      </c>
      <c r="J167" s="313">
        <v>1</v>
      </c>
      <c r="K167" s="316">
        <v>319</v>
      </c>
      <c r="L167" s="316">
        <f>+Tabla1[[#This Row],[Precio Unitario]]*Tabla1[[#This Row],[Cantidad de Insumos]]</f>
        <v>319</v>
      </c>
      <c r="M167" s="323" t="s">
        <v>425</v>
      </c>
      <c r="N167" s="314" t="s">
        <v>86</v>
      </c>
      <c r="O167" s="194"/>
      <c r="P167" s="194"/>
    </row>
    <row r="168" spans="2:16" ht="12.75" customHeight="1" x14ac:dyDescent="0.2">
      <c r="B168" s="312" t="e">
        <f>IF(Tabla1[[#This Row],[Código_Actividad]]="","",CONCATENATE(Tabla1[[#This Row],[POA]],".",Tabla1[[#This Row],[SRS]],".",Tabla1[[#This Row],[AREA]],".",Tabla1[[#This Row],[TIPO]]))</f>
        <v>#REF!</v>
      </c>
      <c r="C168" s="312" t="e">
        <f>IF(Tabla1[[#This Row],[Código_Actividad]]="","",'[7]Formulario PPGR1'!#REF!)</f>
        <v>#REF!</v>
      </c>
      <c r="D168" s="312" t="e">
        <f>IF(Tabla1[[#This Row],[Código_Actividad]]="","",'[7]Formulario PPGR1'!#REF!)</f>
        <v>#REF!</v>
      </c>
      <c r="E168" s="312" t="e">
        <f>IF(Tabla1[[#This Row],[Código_Actividad]]="","",'[7]Formulario PPGR1'!#REF!)</f>
        <v>#REF!</v>
      </c>
      <c r="F168" s="312" t="e">
        <f>IF(Tabla1[[#This Row],[Código_Actividad]]="","",'[7]Formulario PPGR1'!#REF!)</f>
        <v>#REF!</v>
      </c>
      <c r="G168" s="318" t="s">
        <v>970</v>
      </c>
      <c r="H168" s="205" t="s">
        <v>825</v>
      </c>
      <c r="I168" s="315" t="s">
        <v>837</v>
      </c>
      <c r="J168" s="313">
        <v>1</v>
      </c>
      <c r="K168" s="316">
        <v>50</v>
      </c>
      <c r="L168" s="316">
        <f>+Tabla1[[#This Row],[Precio Unitario]]*Tabla1[[#This Row],[Cantidad de Insumos]]</f>
        <v>50</v>
      </c>
      <c r="M168" s="323" t="s">
        <v>102</v>
      </c>
      <c r="N168" s="205" t="s">
        <v>86</v>
      </c>
      <c r="O168" s="194"/>
      <c r="P168" s="194"/>
    </row>
    <row r="169" spans="2:16" ht="12.75" customHeight="1" x14ac:dyDescent="0.2">
      <c r="B169" s="312" t="e">
        <f>IF(Tabla1[[#This Row],[Código_Actividad]]="","",CONCATENATE(Tabla1[[#This Row],[POA]],".",Tabla1[[#This Row],[SRS]],".",Tabla1[[#This Row],[AREA]],".",Tabla1[[#This Row],[TIPO]]))</f>
        <v>#REF!</v>
      </c>
      <c r="C169" s="312" t="e">
        <f>IF(Tabla1[[#This Row],[Código_Actividad]]="","",'[7]Formulario PPGR1'!#REF!)</f>
        <v>#REF!</v>
      </c>
      <c r="D169" s="312" t="e">
        <f>IF(Tabla1[[#This Row],[Código_Actividad]]="","",'[7]Formulario PPGR1'!#REF!)</f>
        <v>#REF!</v>
      </c>
      <c r="E169" s="312" t="e">
        <f>IF(Tabla1[[#This Row],[Código_Actividad]]="","",'[7]Formulario PPGR1'!#REF!)</f>
        <v>#REF!</v>
      </c>
      <c r="F169" s="312" t="e">
        <f>IF(Tabla1[[#This Row],[Código_Actividad]]="","",'[7]Formulario PPGR1'!#REF!)</f>
        <v>#REF!</v>
      </c>
      <c r="G169" s="318" t="s">
        <v>970</v>
      </c>
      <c r="H169" s="205" t="s">
        <v>823</v>
      </c>
      <c r="I169" s="315" t="s">
        <v>717</v>
      </c>
      <c r="J169" s="313">
        <v>5</v>
      </c>
      <c r="K169" s="316">
        <v>150</v>
      </c>
      <c r="L169" s="316">
        <f>+Tabla1[[#This Row],[Precio Unitario]]*Tabla1[[#This Row],[Cantidad de Insumos]]</f>
        <v>750</v>
      </c>
      <c r="M169" s="323" t="s">
        <v>102</v>
      </c>
      <c r="N169" s="205" t="s">
        <v>86</v>
      </c>
      <c r="O169" s="194"/>
      <c r="P169" s="194"/>
    </row>
    <row r="170" spans="2:16" ht="12.75" customHeight="1" x14ac:dyDescent="0.2">
      <c r="B170" s="312" t="e">
        <f>IF(Tabla1[[#This Row],[Código_Actividad]]="","",CONCATENATE(Tabla1[[#This Row],[POA]],".",Tabla1[[#This Row],[SRS]],".",Tabla1[[#This Row],[AREA]],".",Tabla1[[#This Row],[TIPO]]))</f>
        <v>#REF!</v>
      </c>
      <c r="C170" s="312" t="e">
        <f>IF(Tabla1[[#This Row],[Código_Actividad]]="","",'[7]Formulario PPGR1'!#REF!)</f>
        <v>#REF!</v>
      </c>
      <c r="D170" s="312" t="e">
        <f>IF(Tabla1[[#This Row],[Código_Actividad]]="","",'[7]Formulario PPGR1'!#REF!)</f>
        <v>#REF!</v>
      </c>
      <c r="E170" s="312" t="e">
        <f>IF(Tabla1[[#This Row],[Código_Actividad]]="","",'[7]Formulario PPGR1'!#REF!)</f>
        <v>#REF!</v>
      </c>
      <c r="F170" s="312" t="e">
        <f>IF(Tabla1[[#This Row],[Código_Actividad]]="","",'[7]Formulario PPGR1'!#REF!)</f>
        <v>#REF!</v>
      </c>
      <c r="G170" s="318" t="s">
        <v>970</v>
      </c>
      <c r="H170" s="205" t="s">
        <v>836</v>
      </c>
      <c r="I170" s="315" t="s">
        <v>839</v>
      </c>
      <c r="J170" s="313">
        <v>1</v>
      </c>
      <c r="K170" s="316">
        <v>50</v>
      </c>
      <c r="L170" s="316">
        <f>+Tabla1[[#This Row],[Precio Unitario]]*Tabla1[[#This Row],[Cantidad de Insumos]]</f>
        <v>50</v>
      </c>
      <c r="M170" s="323" t="s">
        <v>125</v>
      </c>
      <c r="N170" s="205" t="s">
        <v>86</v>
      </c>
      <c r="O170" s="194"/>
      <c r="P170" s="194"/>
    </row>
    <row r="171" spans="2:16" ht="12.75" customHeight="1" x14ac:dyDescent="0.2">
      <c r="B171" s="312" t="e">
        <f>IF(Tabla1[[#This Row],[Código_Actividad]]="","",CONCATENATE(Tabla1[[#This Row],[POA]],".",Tabla1[[#This Row],[SRS]],".",Tabla1[[#This Row],[AREA]],".",Tabla1[[#This Row],[TIPO]]))</f>
        <v>#REF!</v>
      </c>
      <c r="C171" s="312" t="e">
        <f>IF(Tabla1[[#This Row],[Código_Actividad]]="","",'[7]Formulario PPGR1'!#REF!)</f>
        <v>#REF!</v>
      </c>
      <c r="D171" s="312" t="e">
        <f>IF(Tabla1[[#This Row],[Código_Actividad]]="","",'[7]Formulario PPGR1'!#REF!)</f>
        <v>#REF!</v>
      </c>
      <c r="E171" s="312" t="e">
        <f>IF(Tabla1[[#This Row],[Código_Actividad]]="","",'[7]Formulario PPGR1'!#REF!)</f>
        <v>#REF!</v>
      </c>
      <c r="F171" s="312" t="e">
        <f>IF(Tabla1[[#This Row],[Código_Actividad]]="","",'[7]Formulario PPGR1'!#REF!)</f>
        <v>#REF!</v>
      </c>
      <c r="G171" s="318" t="s">
        <v>971</v>
      </c>
      <c r="H171" s="205" t="s">
        <v>826</v>
      </c>
      <c r="I171" s="315" t="s">
        <v>838</v>
      </c>
      <c r="J171" s="313">
        <v>1</v>
      </c>
      <c r="K171" s="316">
        <v>247.5</v>
      </c>
      <c r="L171" s="316">
        <f>+Tabla1[[#This Row],[Precio Unitario]]*Tabla1[[#This Row],[Cantidad de Insumos]]</f>
        <v>247.5</v>
      </c>
      <c r="M171" s="323" t="s">
        <v>445</v>
      </c>
      <c r="N171" s="205" t="s">
        <v>86</v>
      </c>
      <c r="O171" s="194"/>
      <c r="P171" s="194"/>
    </row>
    <row r="172" spans="2:16" ht="12.75" customHeight="1" x14ac:dyDescent="0.2">
      <c r="B172" s="312" t="e">
        <f>IF(Tabla1[[#This Row],[Código_Actividad]]="","",CONCATENATE(Tabla1[[#This Row],[POA]],".",Tabla1[[#This Row],[SRS]],".",Tabla1[[#This Row],[AREA]],".",Tabla1[[#This Row],[TIPO]]))</f>
        <v>#REF!</v>
      </c>
      <c r="C172" s="312" t="e">
        <f>IF(Tabla1[[#This Row],[Código_Actividad]]="","",'[7]Formulario PPGR1'!#REF!)</f>
        <v>#REF!</v>
      </c>
      <c r="D172" s="312" t="e">
        <f>IF(Tabla1[[#This Row],[Código_Actividad]]="","",'[7]Formulario PPGR1'!#REF!)</f>
        <v>#REF!</v>
      </c>
      <c r="E172" s="312" t="e">
        <f>IF(Tabla1[[#This Row],[Código_Actividad]]="","",'[7]Formulario PPGR1'!#REF!)</f>
        <v>#REF!</v>
      </c>
      <c r="F172" s="312" t="e">
        <f>IF(Tabla1[[#This Row],[Código_Actividad]]="","",'[7]Formulario PPGR1'!#REF!)</f>
        <v>#REF!</v>
      </c>
      <c r="G172" s="318" t="s">
        <v>971</v>
      </c>
      <c r="H172" s="205" t="s">
        <v>1055</v>
      </c>
      <c r="I172" s="315" t="s">
        <v>124</v>
      </c>
      <c r="J172" s="313">
        <v>1</v>
      </c>
      <c r="K172" s="316">
        <v>151.80000000000001</v>
      </c>
      <c r="L172" s="316">
        <f>+Tabla1[[#This Row],[Precio Unitario]]*Tabla1[[#This Row],[Cantidad de Insumos]]</f>
        <v>151.80000000000001</v>
      </c>
      <c r="M172" s="323" t="s">
        <v>1054</v>
      </c>
      <c r="N172" s="205" t="s">
        <v>86</v>
      </c>
      <c r="O172" s="194"/>
      <c r="P172" s="194"/>
    </row>
    <row r="173" spans="2:16" ht="12.75" customHeight="1" x14ac:dyDescent="0.2">
      <c r="B173" s="312" t="e">
        <f>IF(Tabla1[[#This Row],[Código_Actividad]]="","",CONCATENATE(Tabla1[[#This Row],[POA]],".",Tabla1[[#This Row],[SRS]],".",Tabla1[[#This Row],[AREA]],".",Tabla1[[#This Row],[TIPO]]))</f>
        <v>#REF!</v>
      </c>
      <c r="C173" s="312" t="e">
        <f>IF(Tabla1[[#This Row],[Código_Actividad]]="","",'[7]Formulario PPGR1'!#REF!)</f>
        <v>#REF!</v>
      </c>
      <c r="D173" s="312" t="e">
        <f>IF(Tabla1[[#This Row],[Código_Actividad]]="","",'[7]Formulario PPGR1'!#REF!)</f>
        <v>#REF!</v>
      </c>
      <c r="E173" s="312" t="e">
        <f>IF(Tabla1[[#This Row],[Código_Actividad]]="","",'[7]Formulario PPGR1'!#REF!)</f>
        <v>#REF!</v>
      </c>
      <c r="F173" s="312" t="e">
        <f>IF(Tabla1[[#This Row],[Código_Actividad]]="","",'[7]Formulario PPGR1'!#REF!)</f>
        <v>#REF!</v>
      </c>
      <c r="G173" s="319" t="s">
        <v>1022</v>
      </c>
      <c r="H173" s="205" t="s">
        <v>826</v>
      </c>
      <c r="I173" s="315" t="s">
        <v>838</v>
      </c>
      <c r="J173" s="313">
        <v>1</v>
      </c>
      <c r="K173" s="316">
        <v>247.5</v>
      </c>
      <c r="L173" s="316">
        <f>+Tabla1[[#This Row],[Precio Unitario]]*Tabla1[[#This Row],[Cantidad de Insumos]]</f>
        <v>247.5</v>
      </c>
      <c r="M173" s="323" t="s">
        <v>445</v>
      </c>
      <c r="N173" s="205" t="s">
        <v>86</v>
      </c>
      <c r="O173" s="194"/>
      <c r="P173" s="194"/>
    </row>
    <row r="174" spans="2:16" ht="12.75" customHeight="1" x14ac:dyDescent="0.2">
      <c r="B174" s="312" t="e">
        <f>IF(Tabla1[[#This Row],[Código_Actividad]]="","",CONCATENATE(Tabla1[[#This Row],[POA]],".",Tabla1[[#This Row],[SRS]],".",Tabla1[[#This Row],[AREA]],".",Tabla1[[#This Row],[TIPO]]))</f>
        <v>#REF!</v>
      </c>
      <c r="C174" s="312" t="e">
        <f>IF(Tabla1[[#This Row],[Código_Actividad]]="","",'[7]Formulario PPGR1'!#REF!)</f>
        <v>#REF!</v>
      </c>
      <c r="D174" s="312" t="e">
        <f>IF(Tabla1[[#This Row],[Código_Actividad]]="","",'[7]Formulario PPGR1'!#REF!)</f>
        <v>#REF!</v>
      </c>
      <c r="E174" s="312" t="e">
        <f>IF(Tabla1[[#This Row],[Código_Actividad]]="","",'[7]Formulario PPGR1'!#REF!)</f>
        <v>#REF!</v>
      </c>
      <c r="F174" s="312" t="e">
        <f>IF(Tabla1[[#This Row],[Código_Actividad]]="","",'[7]Formulario PPGR1'!#REF!)</f>
        <v>#REF!</v>
      </c>
      <c r="G174" s="319" t="s">
        <v>1022</v>
      </c>
      <c r="H174" s="205" t="s">
        <v>1055</v>
      </c>
      <c r="I174" s="315" t="s">
        <v>124</v>
      </c>
      <c r="J174" s="313">
        <v>1</v>
      </c>
      <c r="K174" s="316">
        <v>151.80000000000001</v>
      </c>
      <c r="L174" s="316">
        <f>+Tabla1[[#This Row],[Precio Unitario]]*Tabla1[[#This Row],[Cantidad de Insumos]]</f>
        <v>151.80000000000001</v>
      </c>
      <c r="M174" s="323" t="s">
        <v>1054</v>
      </c>
      <c r="N174" s="205" t="s">
        <v>86</v>
      </c>
      <c r="O174" s="194"/>
      <c r="P174" s="194"/>
    </row>
    <row r="175" spans="2:16" ht="12.75" customHeight="1" x14ac:dyDescent="0.2">
      <c r="B175" s="312" t="e">
        <f>IF(Tabla1[[#This Row],[Código_Actividad]]="","",CONCATENATE(Tabla1[[#This Row],[POA]],".",Tabla1[[#This Row],[SRS]],".",Tabla1[[#This Row],[AREA]],".",Tabla1[[#This Row],[TIPO]]))</f>
        <v>#REF!</v>
      </c>
      <c r="C175" s="312" t="e">
        <f>IF(Tabla1[[#This Row],[Código_Actividad]]="","",'[7]Formulario PPGR1'!#REF!)</f>
        <v>#REF!</v>
      </c>
      <c r="D175" s="312" t="e">
        <f>IF(Tabla1[[#This Row],[Código_Actividad]]="","",'[7]Formulario PPGR1'!#REF!)</f>
        <v>#REF!</v>
      </c>
      <c r="E175" s="312" t="e">
        <f>IF(Tabla1[[#This Row],[Código_Actividad]]="","",'[7]Formulario PPGR1'!#REF!)</f>
        <v>#REF!</v>
      </c>
      <c r="F175" s="312" t="e">
        <f>IF(Tabla1[[#This Row],[Código_Actividad]]="","",'[7]Formulario PPGR1'!#REF!)</f>
        <v>#REF!</v>
      </c>
      <c r="G175" s="319" t="s">
        <v>1036</v>
      </c>
      <c r="H175" s="205" t="s">
        <v>826</v>
      </c>
      <c r="I175" s="315" t="s">
        <v>838</v>
      </c>
      <c r="J175" s="313">
        <v>1</v>
      </c>
      <c r="K175" s="316">
        <v>247.5</v>
      </c>
      <c r="L175" s="316">
        <f>+Tabla1[[#This Row],[Precio Unitario]]*Tabla1[[#This Row],[Cantidad de Insumos]]</f>
        <v>247.5</v>
      </c>
      <c r="M175" s="323" t="s">
        <v>445</v>
      </c>
      <c r="N175" s="205" t="s">
        <v>86</v>
      </c>
      <c r="O175" s="194"/>
      <c r="P175" s="194"/>
    </row>
    <row r="176" spans="2:16" ht="12.75" customHeight="1" x14ac:dyDescent="0.2">
      <c r="B176" s="312" t="e">
        <f>IF(Tabla1[[#This Row],[Código_Actividad]]="","",CONCATENATE(Tabla1[[#This Row],[POA]],".",Tabla1[[#This Row],[SRS]],".",Tabla1[[#This Row],[AREA]],".",Tabla1[[#This Row],[TIPO]]))</f>
        <v>#REF!</v>
      </c>
      <c r="C176" s="312" t="e">
        <f>IF(Tabla1[[#This Row],[Código_Actividad]]="","",'[7]Formulario PPGR1'!#REF!)</f>
        <v>#REF!</v>
      </c>
      <c r="D176" s="312" t="e">
        <f>IF(Tabla1[[#This Row],[Código_Actividad]]="","",'[7]Formulario PPGR1'!#REF!)</f>
        <v>#REF!</v>
      </c>
      <c r="E176" s="312" t="e">
        <f>IF(Tabla1[[#This Row],[Código_Actividad]]="","",'[7]Formulario PPGR1'!#REF!)</f>
        <v>#REF!</v>
      </c>
      <c r="F176" s="312" t="e">
        <f>IF(Tabla1[[#This Row],[Código_Actividad]]="","",'[7]Formulario PPGR1'!#REF!)</f>
        <v>#REF!</v>
      </c>
      <c r="G176" s="319" t="s">
        <v>1036</v>
      </c>
      <c r="H176" s="205" t="s">
        <v>1055</v>
      </c>
      <c r="I176" s="315" t="s">
        <v>124</v>
      </c>
      <c r="J176" s="313">
        <v>4</v>
      </c>
      <c r="K176" s="316">
        <v>151.80000000000001</v>
      </c>
      <c r="L176" s="316">
        <f>+Tabla1[[#This Row],[Precio Unitario]]*Tabla1[[#This Row],[Cantidad de Insumos]]</f>
        <v>607.20000000000005</v>
      </c>
      <c r="M176" s="323" t="s">
        <v>1054</v>
      </c>
      <c r="N176" s="205" t="s">
        <v>86</v>
      </c>
      <c r="O176" s="194"/>
      <c r="P176" s="194"/>
    </row>
    <row r="177" spans="2:16" ht="12.75" customHeight="1" x14ac:dyDescent="0.2">
      <c r="B177" s="312" t="e">
        <f>IF(Tabla1[[#This Row],[Código_Actividad]]="","",CONCATENATE(Tabla1[[#This Row],[POA]],".",Tabla1[[#This Row],[SRS]],".",Tabla1[[#This Row],[AREA]],".",Tabla1[[#This Row],[TIPO]]))</f>
        <v>#REF!</v>
      </c>
      <c r="C177" s="312" t="e">
        <f>IF(Tabla1[[#This Row],[Código_Actividad]]="","",'[7]Formulario PPGR1'!#REF!)</f>
        <v>#REF!</v>
      </c>
      <c r="D177" s="312" t="e">
        <f>IF(Tabla1[[#This Row],[Código_Actividad]]="","",'[7]Formulario PPGR1'!#REF!)</f>
        <v>#REF!</v>
      </c>
      <c r="E177" s="312" t="e">
        <f>IF(Tabla1[[#This Row],[Código_Actividad]]="","",'[7]Formulario PPGR1'!#REF!)</f>
        <v>#REF!</v>
      </c>
      <c r="F177" s="312" t="e">
        <f>IF(Tabla1[[#This Row],[Código_Actividad]]="","",'[7]Formulario PPGR1'!#REF!)</f>
        <v>#REF!</v>
      </c>
      <c r="G177" s="319" t="s">
        <v>1036</v>
      </c>
      <c r="H177" s="205" t="s">
        <v>1056</v>
      </c>
      <c r="I177" s="315" t="s">
        <v>124</v>
      </c>
      <c r="J177" s="313">
        <v>1</v>
      </c>
      <c r="K177" s="316">
        <v>319</v>
      </c>
      <c r="L177" s="316">
        <f>+Tabla1[[#This Row],[Precio Unitario]]*Tabla1[[#This Row],[Cantidad de Insumos]]</f>
        <v>319</v>
      </c>
      <c r="M177" s="323" t="s">
        <v>425</v>
      </c>
      <c r="N177" s="205" t="s">
        <v>86</v>
      </c>
      <c r="O177" s="194"/>
      <c r="P177" s="194"/>
    </row>
    <row r="178" spans="2:16" ht="12.75" customHeight="1" x14ac:dyDescent="0.2">
      <c r="B178" s="312" t="e">
        <f>IF(Tabla1[[#This Row],[Código_Actividad]]="","",CONCATENATE(Tabla1[[#This Row],[POA]],".",Tabla1[[#This Row],[SRS]],".",Tabla1[[#This Row],[AREA]],".",Tabla1[[#This Row],[TIPO]]))</f>
        <v>#REF!</v>
      </c>
      <c r="C178" s="312" t="e">
        <f>IF(Tabla1[[#This Row],[Código_Actividad]]="","",'[7]Formulario PPGR1'!#REF!)</f>
        <v>#REF!</v>
      </c>
      <c r="D178" s="312" t="e">
        <f>IF(Tabla1[[#This Row],[Código_Actividad]]="","",'[7]Formulario PPGR1'!#REF!)</f>
        <v>#REF!</v>
      </c>
      <c r="E178" s="312" t="e">
        <f>IF(Tabla1[[#This Row],[Código_Actividad]]="","",'[7]Formulario PPGR1'!#REF!)</f>
        <v>#REF!</v>
      </c>
      <c r="F178" s="312" t="e">
        <f>IF(Tabla1[[#This Row],[Código_Actividad]]="","",'[7]Formulario PPGR1'!#REF!)</f>
        <v>#REF!</v>
      </c>
      <c r="G178" s="319" t="s">
        <v>1036</v>
      </c>
      <c r="H178" s="205" t="s">
        <v>825</v>
      </c>
      <c r="I178" s="315" t="s">
        <v>837</v>
      </c>
      <c r="J178" s="313">
        <v>4</v>
      </c>
      <c r="K178" s="316">
        <v>450</v>
      </c>
      <c r="L178" s="316">
        <f>+Tabla1[[#This Row],[Precio Unitario]]*Tabla1[[#This Row],[Cantidad de Insumos]]</f>
        <v>1800</v>
      </c>
      <c r="M178" s="323" t="s">
        <v>102</v>
      </c>
      <c r="N178" s="205" t="s">
        <v>86</v>
      </c>
      <c r="O178" s="194"/>
      <c r="P178" s="194"/>
    </row>
    <row r="179" spans="2:16" ht="12.75" customHeight="1" x14ac:dyDescent="0.2">
      <c r="B179" s="312" t="e">
        <f>IF(Tabla1[[#This Row],[Código_Actividad]]="","",CONCATENATE(Tabla1[[#This Row],[POA]],".",Tabla1[[#This Row],[SRS]],".",Tabla1[[#This Row],[AREA]],".",Tabla1[[#This Row],[TIPO]]))</f>
        <v>#REF!</v>
      </c>
      <c r="C179" s="312" t="e">
        <f>IF(Tabla1[[#This Row],[Código_Actividad]]="","",'[7]Formulario PPGR1'!#REF!)</f>
        <v>#REF!</v>
      </c>
      <c r="D179" s="312" t="e">
        <f>IF(Tabla1[[#This Row],[Código_Actividad]]="","",'[7]Formulario PPGR1'!#REF!)</f>
        <v>#REF!</v>
      </c>
      <c r="E179" s="312" t="e">
        <f>IF(Tabla1[[#This Row],[Código_Actividad]]="","",'[7]Formulario PPGR1'!#REF!)</f>
        <v>#REF!</v>
      </c>
      <c r="F179" s="312" t="e">
        <f>IF(Tabla1[[#This Row],[Código_Actividad]]="","",'[7]Formulario PPGR1'!#REF!)</f>
        <v>#REF!</v>
      </c>
      <c r="G179" s="319" t="s">
        <v>1036</v>
      </c>
      <c r="H179" s="205" t="s">
        <v>823</v>
      </c>
      <c r="I179" s="315" t="s">
        <v>717</v>
      </c>
      <c r="J179" s="313">
        <v>50</v>
      </c>
      <c r="K179" s="316">
        <v>150</v>
      </c>
      <c r="L179" s="316">
        <f>+Tabla1[[#This Row],[Precio Unitario]]*Tabla1[[#This Row],[Cantidad de Insumos]]</f>
        <v>7500</v>
      </c>
      <c r="M179" s="323" t="s">
        <v>102</v>
      </c>
      <c r="N179" s="205" t="s">
        <v>86</v>
      </c>
      <c r="O179" s="194"/>
      <c r="P179" s="194"/>
    </row>
    <row r="180" spans="2:16" ht="12.75" customHeight="1" x14ac:dyDescent="0.2">
      <c r="B180" s="312" t="e">
        <f>IF(Tabla1[[#This Row],[Código_Actividad]]="","",CONCATENATE(Tabla1[[#This Row],[POA]],".",Tabla1[[#This Row],[SRS]],".",Tabla1[[#This Row],[AREA]],".",Tabla1[[#This Row],[TIPO]]))</f>
        <v>#REF!</v>
      </c>
      <c r="C180" s="312" t="e">
        <f>IF(Tabla1[[#This Row],[Código_Actividad]]="","",'[7]Formulario PPGR1'!#REF!)</f>
        <v>#REF!</v>
      </c>
      <c r="D180" s="312" t="e">
        <f>IF(Tabla1[[#This Row],[Código_Actividad]]="","",'[7]Formulario PPGR1'!#REF!)</f>
        <v>#REF!</v>
      </c>
      <c r="E180" s="312" t="e">
        <f>IF(Tabla1[[#This Row],[Código_Actividad]]="","",'[7]Formulario PPGR1'!#REF!)</f>
        <v>#REF!</v>
      </c>
      <c r="F180" s="312" t="e">
        <f>IF(Tabla1[[#This Row],[Código_Actividad]]="","",'[7]Formulario PPGR1'!#REF!)</f>
        <v>#REF!</v>
      </c>
      <c r="G180" s="319" t="s">
        <v>1036</v>
      </c>
      <c r="H180" s="205" t="s">
        <v>836</v>
      </c>
      <c r="I180" s="315" t="s">
        <v>839</v>
      </c>
      <c r="J180" s="313">
        <v>1</v>
      </c>
      <c r="K180" s="316">
        <v>50</v>
      </c>
      <c r="L180" s="316">
        <f>+Tabla1[[#This Row],[Precio Unitario]]*Tabla1[[#This Row],[Cantidad de Insumos]]</f>
        <v>50</v>
      </c>
      <c r="M180" s="323" t="s">
        <v>125</v>
      </c>
      <c r="N180" s="205" t="s">
        <v>86</v>
      </c>
      <c r="O180" s="194"/>
      <c r="P180" s="194"/>
    </row>
    <row r="181" spans="2:16" ht="12.75" customHeight="1" x14ac:dyDescent="0.2">
      <c r="B181" s="312" t="e">
        <f>IF(Tabla1[[#This Row],[Código_Actividad]]="","",CONCATENATE(Tabla1[[#This Row],[POA]],".",Tabla1[[#This Row],[SRS]],".",Tabla1[[#This Row],[AREA]],".",Tabla1[[#This Row],[TIPO]]))</f>
        <v>#REF!</v>
      </c>
      <c r="C181" s="312" t="e">
        <f>IF(Tabla1[[#This Row],[Código_Actividad]]="","",'[7]Formulario PPGR1'!#REF!)</f>
        <v>#REF!</v>
      </c>
      <c r="D181" s="312" t="e">
        <f>IF(Tabla1[[#This Row],[Código_Actividad]]="","",'[7]Formulario PPGR1'!#REF!)</f>
        <v>#REF!</v>
      </c>
      <c r="E181" s="312" t="e">
        <f>IF(Tabla1[[#This Row],[Código_Actividad]]="","",'[7]Formulario PPGR1'!#REF!)</f>
        <v>#REF!</v>
      </c>
      <c r="F181" s="312" t="e">
        <f>IF(Tabla1[[#This Row],[Código_Actividad]]="","",'[7]Formulario PPGR1'!#REF!)</f>
        <v>#REF!</v>
      </c>
      <c r="G181" s="319" t="s">
        <v>1037</v>
      </c>
      <c r="H181" s="205" t="s">
        <v>826</v>
      </c>
      <c r="I181" s="315" t="s">
        <v>838</v>
      </c>
      <c r="J181" s="313">
        <v>1</v>
      </c>
      <c r="K181" s="316">
        <v>247.5</v>
      </c>
      <c r="L181" s="316">
        <f>+Tabla1[[#This Row],[Precio Unitario]]*Tabla1[[#This Row],[Cantidad de Insumos]]</f>
        <v>247.5</v>
      </c>
      <c r="M181" s="323" t="s">
        <v>445</v>
      </c>
      <c r="N181" s="205" t="s">
        <v>86</v>
      </c>
      <c r="O181" s="194"/>
      <c r="P181" s="194"/>
    </row>
    <row r="182" spans="2:16" ht="12.75" customHeight="1" x14ac:dyDescent="0.2">
      <c r="B182" s="312" t="e">
        <f>IF(Tabla1[[#This Row],[Código_Actividad]]="","",CONCATENATE(Tabla1[[#This Row],[POA]],".",Tabla1[[#This Row],[SRS]],".",Tabla1[[#This Row],[AREA]],".",Tabla1[[#This Row],[TIPO]]))</f>
        <v>#REF!</v>
      </c>
      <c r="C182" s="312" t="e">
        <f>IF(Tabla1[[#This Row],[Código_Actividad]]="","",'[7]Formulario PPGR1'!#REF!)</f>
        <v>#REF!</v>
      </c>
      <c r="D182" s="312" t="e">
        <f>IF(Tabla1[[#This Row],[Código_Actividad]]="","",'[7]Formulario PPGR1'!#REF!)</f>
        <v>#REF!</v>
      </c>
      <c r="E182" s="312" t="e">
        <f>IF(Tabla1[[#This Row],[Código_Actividad]]="","",'[7]Formulario PPGR1'!#REF!)</f>
        <v>#REF!</v>
      </c>
      <c r="F182" s="312" t="e">
        <f>IF(Tabla1[[#This Row],[Código_Actividad]]="","",'[7]Formulario PPGR1'!#REF!)</f>
        <v>#REF!</v>
      </c>
      <c r="G182" s="319" t="s">
        <v>1037</v>
      </c>
      <c r="H182" s="205" t="s">
        <v>1055</v>
      </c>
      <c r="I182" s="315" t="s">
        <v>124</v>
      </c>
      <c r="J182" s="313">
        <v>1</v>
      </c>
      <c r="K182" s="316">
        <v>151.80000000000001</v>
      </c>
      <c r="L182" s="316">
        <f>+Tabla1[[#This Row],[Precio Unitario]]*Tabla1[[#This Row],[Cantidad de Insumos]]</f>
        <v>151.80000000000001</v>
      </c>
      <c r="M182" s="323" t="s">
        <v>1054</v>
      </c>
      <c r="N182" s="205" t="s">
        <v>86</v>
      </c>
      <c r="O182" s="194"/>
      <c r="P182" s="194"/>
    </row>
    <row r="183" spans="2:16" ht="12.75" customHeight="1" x14ac:dyDescent="0.2">
      <c r="B183" s="312" t="e">
        <f>IF(Tabla1[[#This Row],[Código_Actividad]]="","",CONCATENATE(Tabla1[[#This Row],[POA]],".",Tabla1[[#This Row],[SRS]],".",Tabla1[[#This Row],[AREA]],".",Tabla1[[#This Row],[TIPO]]))</f>
        <v>#REF!</v>
      </c>
      <c r="C183" s="312" t="e">
        <f>IF(Tabla1[[#This Row],[Código_Actividad]]="","",'[7]Formulario PPGR1'!#REF!)</f>
        <v>#REF!</v>
      </c>
      <c r="D183" s="312" t="e">
        <f>IF(Tabla1[[#This Row],[Código_Actividad]]="","",'[7]Formulario PPGR1'!#REF!)</f>
        <v>#REF!</v>
      </c>
      <c r="E183" s="312" t="e">
        <f>IF(Tabla1[[#This Row],[Código_Actividad]]="","",'[7]Formulario PPGR1'!#REF!)</f>
        <v>#REF!</v>
      </c>
      <c r="F183" s="312" t="e">
        <f>IF(Tabla1[[#This Row],[Código_Actividad]]="","",'[7]Formulario PPGR1'!#REF!)</f>
        <v>#REF!</v>
      </c>
      <c r="G183" s="319" t="s">
        <v>1037</v>
      </c>
      <c r="H183" s="205" t="s">
        <v>1056</v>
      </c>
      <c r="I183" s="315" t="s">
        <v>124</v>
      </c>
      <c r="J183" s="313">
        <v>1</v>
      </c>
      <c r="K183" s="316">
        <v>319</v>
      </c>
      <c r="L183" s="316">
        <f>+Tabla1[[#This Row],[Precio Unitario]]*Tabla1[[#This Row],[Cantidad de Insumos]]</f>
        <v>319</v>
      </c>
      <c r="M183" s="323" t="s">
        <v>425</v>
      </c>
      <c r="N183" s="205" t="s">
        <v>86</v>
      </c>
      <c r="O183" s="194"/>
      <c r="P183" s="194"/>
    </row>
    <row r="184" spans="2:16" s="2" customFormat="1" ht="12.75" customHeight="1" x14ac:dyDescent="0.2">
      <c r="B184" s="312" t="e">
        <f>IF(Tabla1[[#This Row],[Código_Actividad]]="","",CONCATENATE(Tabla1[[#This Row],[POA]],".",Tabla1[[#This Row],[SRS]],".",Tabla1[[#This Row],[AREA]],".",Tabla1[[#This Row],[TIPO]]))</f>
        <v>#REF!</v>
      </c>
      <c r="C184" s="312" t="e">
        <f>IF(Tabla1[[#This Row],[Código_Actividad]]="","",'[7]Formulario PPGR1'!#REF!)</f>
        <v>#REF!</v>
      </c>
      <c r="D184" s="312" t="e">
        <f>IF(Tabla1[[#This Row],[Código_Actividad]]="","",'[7]Formulario PPGR1'!#REF!)</f>
        <v>#REF!</v>
      </c>
      <c r="E184" s="312" t="e">
        <f>IF(Tabla1[[#This Row],[Código_Actividad]]="","",'[7]Formulario PPGR1'!#REF!)</f>
        <v>#REF!</v>
      </c>
      <c r="F184" s="312" t="e">
        <f>IF(Tabla1[[#This Row],[Código_Actividad]]="","",'[7]Formulario PPGR1'!#REF!)</f>
        <v>#REF!</v>
      </c>
      <c r="G184" s="319" t="s">
        <v>1038</v>
      </c>
      <c r="H184" s="205" t="s">
        <v>826</v>
      </c>
      <c r="I184" s="315" t="s">
        <v>838</v>
      </c>
      <c r="J184" s="313">
        <v>1</v>
      </c>
      <c r="K184" s="316">
        <v>247.5</v>
      </c>
      <c r="L184" s="316">
        <f>+Tabla1[[#This Row],[Precio Unitario]]*Tabla1[[#This Row],[Cantidad de Insumos]]</f>
        <v>247.5</v>
      </c>
      <c r="M184" s="323" t="s">
        <v>445</v>
      </c>
      <c r="N184" s="205" t="s">
        <v>86</v>
      </c>
    </row>
    <row r="185" spans="2:16" s="2" customFormat="1" ht="12.75" customHeight="1" x14ac:dyDescent="0.2">
      <c r="B185" s="312" t="e">
        <f>IF(Tabla1[[#This Row],[Código_Actividad]]="","",CONCATENATE(Tabla1[[#This Row],[POA]],".",Tabla1[[#This Row],[SRS]],".",Tabla1[[#This Row],[AREA]],".",Tabla1[[#This Row],[TIPO]]))</f>
        <v>#REF!</v>
      </c>
      <c r="C185" s="312" t="e">
        <f>IF(Tabla1[[#This Row],[Código_Actividad]]="","",'[7]Formulario PPGR1'!#REF!)</f>
        <v>#REF!</v>
      </c>
      <c r="D185" s="312" t="e">
        <f>IF(Tabla1[[#This Row],[Código_Actividad]]="","",'[7]Formulario PPGR1'!#REF!)</f>
        <v>#REF!</v>
      </c>
      <c r="E185" s="312" t="e">
        <f>IF(Tabla1[[#This Row],[Código_Actividad]]="","",'[7]Formulario PPGR1'!#REF!)</f>
        <v>#REF!</v>
      </c>
      <c r="F185" s="312" t="e">
        <f>IF(Tabla1[[#This Row],[Código_Actividad]]="","",'[7]Formulario PPGR1'!#REF!)</f>
        <v>#REF!</v>
      </c>
      <c r="G185" s="319" t="s">
        <v>1038</v>
      </c>
      <c r="H185" s="205" t="s">
        <v>1055</v>
      </c>
      <c r="I185" s="315" t="s">
        <v>124</v>
      </c>
      <c r="J185" s="313">
        <v>4</v>
      </c>
      <c r="K185" s="316">
        <v>151.80000000000001</v>
      </c>
      <c r="L185" s="316">
        <f>+Tabla1[[#This Row],[Precio Unitario]]*Tabla1[[#This Row],[Cantidad de Insumos]]</f>
        <v>607.20000000000005</v>
      </c>
      <c r="M185" s="323" t="s">
        <v>1054</v>
      </c>
      <c r="N185" s="205" t="s">
        <v>86</v>
      </c>
    </row>
    <row r="186" spans="2:16" s="2" customFormat="1" ht="12.75" customHeight="1" x14ac:dyDescent="0.2">
      <c r="B186" s="312" t="e">
        <f>IF(Tabla1[[#This Row],[Código_Actividad]]="","",CONCATENATE(Tabla1[[#This Row],[POA]],".",Tabla1[[#This Row],[SRS]],".",Tabla1[[#This Row],[AREA]],".",Tabla1[[#This Row],[TIPO]]))</f>
        <v>#REF!</v>
      </c>
      <c r="C186" s="312" t="e">
        <f>IF(Tabla1[[#This Row],[Código_Actividad]]="","",'[7]Formulario PPGR1'!#REF!)</f>
        <v>#REF!</v>
      </c>
      <c r="D186" s="312" t="e">
        <f>IF(Tabla1[[#This Row],[Código_Actividad]]="","",'[7]Formulario PPGR1'!#REF!)</f>
        <v>#REF!</v>
      </c>
      <c r="E186" s="312" t="e">
        <f>IF(Tabla1[[#This Row],[Código_Actividad]]="","",'[7]Formulario PPGR1'!#REF!)</f>
        <v>#REF!</v>
      </c>
      <c r="F186" s="312" t="e">
        <f>IF(Tabla1[[#This Row],[Código_Actividad]]="","",'[7]Formulario PPGR1'!#REF!)</f>
        <v>#REF!</v>
      </c>
      <c r="G186" s="319" t="s">
        <v>1038</v>
      </c>
      <c r="H186" s="205" t="s">
        <v>1056</v>
      </c>
      <c r="I186" s="315" t="s">
        <v>124</v>
      </c>
      <c r="J186" s="313">
        <v>1</v>
      </c>
      <c r="K186" s="316">
        <v>319</v>
      </c>
      <c r="L186" s="316">
        <f>+Tabla1[[#This Row],[Precio Unitario]]*Tabla1[[#This Row],[Cantidad de Insumos]]</f>
        <v>319</v>
      </c>
      <c r="M186" s="323" t="s">
        <v>425</v>
      </c>
      <c r="N186" s="314" t="s">
        <v>86</v>
      </c>
    </row>
    <row r="187" spans="2:16" s="2" customFormat="1" ht="12.75" customHeight="1" x14ac:dyDescent="0.2">
      <c r="B187" s="312" t="e">
        <f>IF(Tabla1[[#This Row],[Código_Actividad]]="","",CONCATENATE(Tabla1[[#This Row],[POA]],".",Tabla1[[#This Row],[SRS]],".",Tabla1[[#This Row],[AREA]],".",Tabla1[[#This Row],[TIPO]]))</f>
        <v>#REF!</v>
      </c>
      <c r="C187" s="312" t="e">
        <f>IF(Tabla1[[#This Row],[Código_Actividad]]="","",'[7]Formulario PPGR1'!#REF!)</f>
        <v>#REF!</v>
      </c>
      <c r="D187" s="312" t="e">
        <f>IF(Tabla1[[#This Row],[Código_Actividad]]="","",'[7]Formulario PPGR1'!#REF!)</f>
        <v>#REF!</v>
      </c>
      <c r="E187" s="312" t="e">
        <f>IF(Tabla1[[#This Row],[Código_Actividad]]="","",'[7]Formulario PPGR1'!#REF!)</f>
        <v>#REF!</v>
      </c>
      <c r="F187" s="312" t="e">
        <f>IF(Tabla1[[#This Row],[Código_Actividad]]="","",'[7]Formulario PPGR1'!#REF!)</f>
        <v>#REF!</v>
      </c>
      <c r="G187" s="319" t="s">
        <v>1038</v>
      </c>
      <c r="H187" s="205" t="s">
        <v>825</v>
      </c>
      <c r="I187" s="315" t="s">
        <v>837</v>
      </c>
      <c r="J187" s="313">
        <v>4</v>
      </c>
      <c r="K187" s="316">
        <v>450</v>
      </c>
      <c r="L187" s="316">
        <f>+Tabla1[[#This Row],[Precio Unitario]]*Tabla1[[#This Row],[Cantidad de Insumos]]</f>
        <v>1800</v>
      </c>
      <c r="M187" s="323" t="s">
        <v>102</v>
      </c>
      <c r="N187" s="205" t="s">
        <v>86</v>
      </c>
    </row>
    <row r="188" spans="2:16" s="2" customFormat="1" ht="12.75" customHeight="1" x14ac:dyDescent="0.2">
      <c r="B188" s="312" t="e">
        <f>IF(Tabla1[[#This Row],[Código_Actividad]]="","",CONCATENATE(Tabla1[[#This Row],[POA]],".",Tabla1[[#This Row],[SRS]],".",Tabla1[[#This Row],[AREA]],".",Tabla1[[#This Row],[TIPO]]))</f>
        <v>#REF!</v>
      </c>
      <c r="C188" s="312" t="e">
        <f>IF(Tabla1[[#This Row],[Código_Actividad]]="","",'[7]Formulario PPGR1'!#REF!)</f>
        <v>#REF!</v>
      </c>
      <c r="D188" s="312" t="e">
        <f>IF(Tabla1[[#This Row],[Código_Actividad]]="","",'[7]Formulario PPGR1'!#REF!)</f>
        <v>#REF!</v>
      </c>
      <c r="E188" s="312" t="e">
        <f>IF(Tabla1[[#This Row],[Código_Actividad]]="","",'[7]Formulario PPGR1'!#REF!)</f>
        <v>#REF!</v>
      </c>
      <c r="F188" s="312" t="e">
        <f>IF(Tabla1[[#This Row],[Código_Actividad]]="","",'[7]Formulario PPGR1'!#REF!)</f>
        <v>#REF!</v>
      </c>
      <c r="G188" s="319" t="s">
        <v>1038</v>
      </c>
      <c r="H188" s="205" t="s">
        <v>823</v>
      </c>
      <c r="I188" s="315" t="s">
        <v>717</v>
      </c>
      <c r="J188" s="313">
        <v>10</v>
      </c>
      <c r="K188" s="316">
        <v>150</v>
      </c>
      <c r="L188" s="316">
        <f>+Tabla1[[#This Row],[Precio Unitario]]*Tabla1[[#This Row],[Cantidad de Insumos]]</f>
        <v>1500</v>
      </c>
      <c r="M188" s="323" t="s">
        <v>102</v>
      </c>
      <c r="N188" s="205" t="s">
        <v>86</v>
      </c>
    </row>
    <row r="189" spans="2:16" s="2" customFormat="1" ht="12.75" customHeight="1" x14ac:dyDescent="0.2">
      <c r="B189" s="312" t="e">
        <f>IF(Tabla1[[#This Row],[Código_Actividad]]="","",CONCATENATE(Tabla1[[#This Row],[POA]],".",Tabla1[[#This Row],[SRS]],".",Tabla1[[#This Row],[AREA]],".",Tabla1[[#This Row],[TIPO]]))</f>
        <v>#REF!</v>
      </c>
      <c r="C189" s="312" t="e">
        <f>IF(Tabla1[[#This Row],[Código_Actividad]]="","",'[7]Formulario PPGR1'!#REF!)</f>
        <v>#REF!</v>
      </c>
      <c r="D189" s="312" t="e">
        <f>IF(Tabla1[[#This Row],[Código_Actividad]]="","",'[7]Formulario PPGR1'!#REF!)</f>
        <v>#REF!</v>
      </c>
      <c r="E189" s="312" t="e">
        <f>IF(Tabla1[[#This Row],[Código_Actividad]]="","",'[7]Formulario PPGR1'!#REF!)</f>
        <v>#REF!</v>
      </c>
      <c r="F189" s="312" t="e">
        <f>IF(Tabla1[[#This Row],[Código_Actividad]]="","",'[7]Formulario PPGR1'!#REF!)</f>
        <v>#REF!</v>
      </c>
      <c r="G189" s="319" t="s">
        <v>1038</v>
      </c>
      <c r="H189" s="205" t="s">
        <v>836</v>
      </c>
      <c r="I189" s="315" t="s">
        <v>839</v>
      </c>
      <c r="J189" s="313">
        <v>1</v>
      </c>
      <c r="K189" s="316">
        <v>50</v>
      </c>
      <c r="L189" s="316">
        <f>+Tabla1[[#This Row],[Precio Unitario]]*Tabla1[[#This Row],[Cantidad de Insumos]]</f>
        <v>50</v>
      </c>
      <c r="M189" s="323" t="s">
        <v>125</v>
      </c>
      <c r="N189" s="205" t="s">
        <v>86</v>
      </c>
    </row>
    <row r="190" spans="2:16" s="2" customFormat="1" ht="12.75" customHeight="1" x14ac:dyDescent="0.2">
      <c r="B190" s="312" t="e">
        <f>IF(Tabla1[[#This Row],[Código_Actividad]]="","",CONCATENATE(Tabla1[[#This Row],[POA]],".",Tabla1[[#This Row],[SRS]],".",Tabla1[[#This Row],[AREA]],".",Tabla1[[#This Row],[TIPO]]))</f>
        <v>#REF!</v>
      </c>
      <c r="C190" s="312" t="e">
        <f>IF(Tabla1[[#This Row],[Código_Actividad]]="","",'[7]Formulario PPGR1'!#REF!)</f>
        <v>#REF!</v>
      </c>
      <c r="D190" s="312" t="e">
        <f>IF(Tabla1[[#This Row],[Código_Actividad]]="","",'[7]Formulario PPGR1'!#REF!)</f>
        <v>#REF!</v>
      </c>
      <c r="E190" s="312" t="e">
        <f>IF(Tabla1[[#This Row],[Código_Actividad]]="","",'[7]Formulario PPGR1'!#REF!)</f>
        <v>#REF!</v>
      </c>
      <c r="F190" s="312" t="e">
        <f>IF(Tabla1[[#This Row],[Código_Actividad]]="","",'[7]Formulario PPGR1'!#REF!)</f>
        <v>#REF!</v>
      </c>
      <c r="G190" s="319" t="s">
        <v>1039</v>
      </c>
      <c r="H190" s="205" t="s">
        <v>826</v>
      </c>
      <c r="I190" s="315" t="s">
        <v>838</v>
      </c>
      <c r="J190" s="313">
        <v>1</v>
      </c>
      <c r="K190" s="316">
        <v>247.5</v>
      </c>
      <c r="L190" s="316">
        <f>+Tabla1[[#This Row],[Precio Unitario]]*Tabla1[[#This Row],[Cantidad de Insumos]]</f>
        <v>247.5</v>
      </c>
      <c r="M190" s="323" t="s">
        <v>445</v>
      </c>
      <c r="N190" s="205" t="s">
        <v>86</v>
      </c>
    </row>
    <row r="191" spans="2:16" s="2" customFormat="1" ht="12.75" customHeight="1" x14ac:dyDescent="0.2">
      <c r="B191" s="312" t="e">
        <f>IF(Tabla1[[#This Row],[Código_Actividad]]="","",CONCATENATE(Tabla1[[#This Row],[POA]],".",Tabla1[[#This Row],[SRS]],".",Tabla1[[#This Row],[AREA]],".",Tabla1[[#This Row],[TIPO]]))</f>
        <v>#REF!</v>
      </c>
      <c r="C191" s="312" t="e">
        <f>IF(Tabla1[[#This Row],[Código_Actividad]]="","",'[7]Formulario PPGR1'!#REF!)</f>
        <v>#REF!</v>
      </c>
      <c r="D191" s="312" t="e">
        <f>IF(Tabla1[[#This Row],[Código_Actividad]]="","",'[7]Formulario PPGR1'!#REF!)</f>
        <v>#REF!</v>
      </c>
      <c r="E191" s="312" t="e">
        <f>IF(Tabla1[[#This Row],[Código_Actividad]]="","",'[7]Formulario PPGR1'!#REF!)</f>
        <v>#REF!</v>
      </c>
      <c r="F191" s="312" t="e">
        <f>IF(Tabla1[[#This Row],[Código_Actividad]]="","",'[7]Formulario PPGR1'!#REF!)</f>
        <v>#REF!</v>
      </c>
      <c r="G191" s="319" t="s">
        <v>1039</v>
      </c>
      <c r="H191" s="205" t="s">
        <v>1055</v>
      </c>
      <c r="I191" s="315" t="s">
        <v>124</v>
      </c>
      <c r="J191" s="313">
        <v>1</v>
      </c>
      <c r="K191" s="316">
        <v>151.80000000000001</v>
      </c>
      <c r="L191" s="316">
        <f>+Tabla1[[#This Row],[Precio Unitario]]*Tabla1[[#This Row],[Cantidad de Insumos]]</f>
        <v>151.80000000000001</v>
      </c>
      <c r="M191" s="323" t="s">
        <v>1054</v>
      </c>
      <c r="N191" s="205" t="s">
        <v>86</v>
      </c>
    </row>
    <row r="192" spans="2:16" s="2" customFormat="1" ht="12.75" customHeight="1" x14ac:dyDescent="0.2">
      <c r="B192" s="312" t="e">
        <f>IF(Tabla1[[#This Row],[Código_Actividad]]="","",CONCATENATE(Tabla1[[#This Row],[POA]],".",Tabla1[[#This Row],[SRS]],".",Tabla1[[#This Row],[AREA]],".",Tabla1[[#This Row],[TIPO]]))</f>
        <v>#REF!</v>
      </c>
      <c r="C192" s="312" t="e">
        <f>IF(Tabla1[[#This Row],[Código_Actividad]]="","",'[7]Formulario PPGR1'!#REF!)</f>
        <v>#REF!</v>
      </c>
      <c r="D192" s="312" t="e">
        <f>IF(Tabla1[[#This Row],[Código_Actividad]]="","",'[7]Formulario PPGR1'!#REF!)</f>
        <v>#REF!</v>
      </c>
      <c r="E192" s="312" t="e">
        <f>IF(Tabla1[[#This Row],[Código_Actividad]]="","",'[7]Formulario PPGR1'!#REF!)</f>
        <v>#REF!</v>
      </c>
      <c r="F192" s="312" t="e">
        <f>IF(Tabla1[[#This Row],[Código_Actividad]]="","",'[7]Formulario PPGR1'!#REF!)</f>
        <v>#REF!</v>
      </c>
      <c r="G192" s="319" t="s">
        <v>1039</v>
      </c>
      <c r="H192" s="205" t="s">
        <v>825</v>
      </c>
      <c r="I192" s="315" t="s">
        <v>837</v>
      </c>
      <c r="J192" s="313">
        <v>1</v>
      </c>
      <c r="K192" s="316">
        <v>450</v>
      </c>
      <c r="L192" s="316">
        <f>+Tabla1[[#This Row],[Precio Unitario]]*Tabla1[[#This Row],[Cantidad de Insumos]]</f>
        <v>450</v>
      </c>
      <c r="M192" s="323" t="s">
        <v>102</v>
      </c>
      <c r="N192" s="205" t="s">
        <v>86</v>
      </c>
    </row>
    <row r="193" spans="2:14" s="2" customFormat="1" ht="12.75" customHeight="1" x14ac:dyDescent="0.2">
      <c r="B193" s="312" t="e">
        <f>IF(Tabla1[[#This Row],[Código_Actividad]]="","",CONCATENATE(Tabla1[[#This Row],[POA]],".",Tabla1[[#This Row],[SRS]],".",Tabla1[[#This Row],[AREA]],".",Tabla1[[#This Row],[TIPO]]))</f>
        <v>#REF!</v>
      </c>
      <c r="C193" s="312" t="e">
        <f>IF(Tabla1[[#This Row],[Código_Actividad]]="","",'[7]Formulario PPGR1'!#REF!)</f>
        <v>#REF!</v>
      </c>
      <c r="D193" s="312" t="e">
        <f>IF(Tabla1[[#This Row],[Código_Actividad]]="","",'[7]Formulario PPGR1'!#REF!)</f>
        <v>#REF!</v>
      </c>
      <c r="E193" s="312" t="e">
        <f>IF(Tabla1[[#This Row],[Código_Actividad]]="","",'[7]Formulario PPGR1'!#REF!)</f>
        <v>#REF!</v>
      </c>
      <c r="F193" s="312" t="e">
        <f>IF(Tabla1[[#This Row],[Código_Actividad]]="","",'[7]Formulario PPGR1'!#REF!)</f>
        <v>#REF!</v>
      </c>
      <c r="G193" s="319" t="s">
        <v>1039</v>
      </c>
      <c r="H193" s="205" t="s">
        <v>823</v>
      </c>
      <c r="I193" s="315" t="s">
        <v>97</v>
      </c>
      <c r="J193" s="313">
        <v>1</v>
      </c>
      <c r="K193" s="316">
        <v>550</v>
      </c>
      <c r="L193" s="316">
        <f>+Tabla1[[#This Row],[Precio Unitario]]*Tabla1[[#This Row],[Cantidad de Insumos]]</f>
        <v>550</v>
      </c>
      <c r="M193" s="323" t="s">
        <v>102</v>
      </c>
      <c r="N193" s="205" t="s">
        <v>86</v>
      </c>
    </row>
    <row r="194" spans="2:14" s="2" customFormat="1" ht="12.75" customHeight="1" x14ac:dyDescent="0.2">
      <c r="B194" s="312" t="e">
        <f>IF(Tabla1[[#This Row],[Código_Actividad]]="","",CONCATENATE(Tabla1[[#This Row],[POA]],".",Tabla1[[#This Row],[SRS]],".",Tabla1[[#This Row],[AREA]],".",Tabla1[[#This Row],[TIPO]]))</f>
        <v>#REF!</v>
      </c>
      <c r="C194" s="312" t="e">
        <f>IF(Tabla1[[#This Row],[Código_Actividad]]="","",'[7]Formulario PPGR1'!#REF!)</f>
        <v>#REF!</v>
      </c>
      <c r="D194" s="312" t="e">
        <f>IF(Tabla1[[#This Row],[Código_Actividad]]="","",'[7]Formulario PPGR1'!#REF!)</f>
        <v>#REF!</v>
      </c>
      <c r="E194" s="312" t="e">
        <f>IF(Tabla1[[#This Row],[Código_Actividad]]="","",'[7]Formulario PPGR1'!#REF!)</f>
        <v>#REF!</v>
      </c>
      <c r="F194" s="312" t="e">
        <f>IF(Tabla1[[#This Row],[Código_Actividad]]="","",'[7]Formulario PPGR1'!#REF!)</f>
        <v>#REF!</v>
      </c>
      <c r="G194" s="319" t="s">
        <v>1039</v>
      </c>
      <c r="H194" s="205" t="s">
        <v>836</v>
      </c>
      <c r="I194" s="315" t="s">
        <v>717</v>
      </c>
      <c r="J194" s="313">
        <v>1</v>
      </c>
      <c r="K194" s="316">
        <v>50</v>
      </c>
      <c r="L194" s="316">
        <f>+Tabla1[[#This Row],[Precio Unitario]]*Tabla1[[#This Row],[Cantidad de Insumos]]</f>
        <v>50</v>
      </c>
      <c r="M194" s="323" t="s">
        <v>125</v>
      </c>
      <c r="N194" s="314" t="s">
        <v>86</v>
      </c>
    </row>
    <row r="195" spans="2:14" s="2" customFormat="1" ht="12.75" customHeight="1" x14ac:dyDescent="0.2">
      <c r="B195" s="312" t="e">
        <f>IF(Tabla1[[#This Row],[Código_Actividad]]="","",CONCATENATE(Tabla1[[#This Row],[POA]],".",Tabla1[[#This Row],[SRS]],".",Tabla1[[#This Row],[AREA]],".",Tabla1[[#This Row],[TIPO]]))</f>
        <v>#REF!</v>
      </c>
      <c r="C195" s="312" t="e">
        <f>IF(Tabla1[[#This Row],[Código_Actividad]]="","",'[7]Formulario PPGR1'!#REF!)</f>
        <v>#REF!</v>
      </c>
      <c r="D195" s="312" t="e">
        <f>IF(Tabla1[[#This Row],[Código_Actividad]]="","",'[7]Formulario PPGR1'!#REF!)</f>
        <v>#REF!</v>
      </c>
      <c r="E195" s="312" t="e">
        <f>IF(Tabla1[[#This Row],[Código_Actividad]]="","",'[7]Formulario PPGR1'!#REF!)</f>
        <v>#REF!</v>
      </c>
      <c r="F195" s="312" t="e">
        <f>IF(Tabla1[[#This Row],[Código_Actividad]]="","",'[7]Formulario PPGR1'!#REF!)</f>
        <v>#REF!</v>
      </c>
      <c r="G195" s="319" t="s">
        <v>1040</v>
      </c>
      <c r="H195" s="205" t="s">
        <v>826</v>
      </c>
      <c r="I195" s="315" t="s">
        <v>838</v>
      </c>
      <c r="J195" s="313">
        <v>1</v>
      </c>
      <c r="K195" s="316">
        <v>247.5</v>
      </c>
      <c r="L195" s="316">
        <f>+Tabla1[[#This Row],[Precio Unitario]]*Tabla1[[#This Row],[Cantidad de Insumos]]</f>
        <v>247.5</v>
      </c>
      <c r="M195" s="323" t="s">
        <v>445</v>
      </c>
      <c r="N195" s="205" t="s">
        <v>86</v>
      </c>
    </row>
    <row r="196" spans="2:14" s="2" customFormat="1" ht="12.75" customHeight="1" x14ac:dyDescent="0.2">
      <c r="B196" s="312" t="e">
        <f>IF(Tabla1[[#This Row],[Código_Actividad]]="","",CONCATENATE(Tabla1[[#This Row],[POA]],".",Tabla1[[#This Row],[SRS]],".",Tabla1[[#This Row],[AREA]],".",Tabla1[[#This Row],[TIPO]]))</f>
        <v>#REF!</v>
      </c>
      <c r="C196" s="312" t="e">
        <f>IF(Tabla1[[#This Row],[Código_Actividad]]="","",'[7]Formulario PPGR1'!#REF!)</f>
        <v>#REF!</v>
      </c>
      <c r="D196" s="312" t="e">
        <f>IF(Tabla1[[#This Row],[Código_Actividad]]="","",'[7]Formulario PPGR1'!#REF!)</f>
        <v>#REF!</v>
      </c>
      <c r="E196" s="312" t="e">
        <f>IF(Tabla1[[#This Row],[Código_Actividad]]="","",'[7]Formulario PPGR1'!#REF!)</f>
        <v>#REF!</v>
      </c>
      <c r="F196" s="312" t="e">
        <f>IF(Tabla1[[#This Row],[Código_Actividad]]="","",'[7]Formulario PPGR1'!#REF!)</f>
        <v>#REF!</v>
      </c>
      <c r="G196" s="319" t="s">
        <v>1040</v>
      </c>
      <c r="H196" s="205" t="s">
        <v>1055</v>
      </c>
      <c r="I196" s="315" t="s">
        <v>124</v>
      </c>
      <c r="J196" s="313">
        <v>1</v>
      </c>
      <c r="K196" s="316">
        <v>151.80000000000001</v>
      </c>
      <c r="L196" s="316">
        <f>+Tabla1[[#This Row],[Precio Unitario]]*Tabla1[[#This Row],[Cantidad de Insumos]]</f>
        <v>151.80000000000001</v>
      </c>
      <c r="M196" s="323" t="s">
        <v>1054</v>
      </c>
      <c r="N196" s="205" t="s">
        <v>86</v>
      </c>
    </row>
    <row r="197" spans="2:14" s="2" customFormat="1" ht="12.75" customHeight="1" x14ac:dyDescent="0.2">
      <c r="B197" s="312" t="e">
        <f>IF(Tabla1[[#This Row],[Código_Actividad]]="","",CONCATENATE(Tabla1[[#This Row],[POA]],".",Tabla1[[#This Row],[SRS]],".",Tabla1[[#This Row],[AREA]],".",Tabla1[[#This Row],[TIPO]]))</f>
        <v>#REF!</v>
      </c>
      <c r="C197" s="312" t="e">
        <f>IF(Tabla1[[#This Row],[Código_Actividad]]="","",'[7]Formulario PPGR1'!#REF!)</f>
        <v>#REF!</v>
      </c>
      <c r="D197" s="312" t="e">
        <f>IF(Tabla1[[#This Row],[Código_Actividad]]="","",'[7]Formulario PPGR1'!#REF!)</f>
        <v>#REF!</v>
      </c>
      <c r="E197" s="312" t="e">
        <f>IF(Tabla1[[#This Row],[Código_Actividad]]="","",'[7]Formulario PPGR1'!#REF!)</f>
        <v>#REF!</v>
      </c>
      <c r="F197" s="312" t="e">
        <f>IF(Tabla1[[#This Row],[Código_Actividad]]="","",'[7]Formulario PPGR1'!#REF!)</f>
        <v>#REF!</v>
      </c>
      <c r="G197" s="319" t="s">
        <v>1040</v>
      </c>
      <c r="H197" s="205" t="s">
        <v>1056</v>
      </c>
      <c r="I197" s="315" t="s">
        <v>124</v>
      </c>
      <c r="J197" s="313">
        <v>1</v>
      </c>
      <c r="K197" s="316">
        <v>319</v>
      </c>
      <c r="L197" s="316">
        <f>+Tabla1[[#This Row],[Precio Unitario]]*Tabla1[[#This Row],[Cantidad de Insumos]]</f>
        <v>319</v>
      </c>
      <c r="M197" s="323" t="s">
        <v>425</v>
      </c>
      <c r="N197" s="205" t="s">
        <v>86</v>
      </c>
    </row>
    <row r="198" spans="2:14" s="2" customFormat="1" ht="12.75" customHeight="1" x14ac:dyDescent="0.2">
      <c r="B198" s="312" t="e">
        <f>IF(Tabla1[[#This Row],[Código_Actividad]]="","",CONCATENATE(Tabla1[[#This Row],[POA]],".",Tabla1[[#This Row],[SRS]],".",Tabla1[[#This Row],[AREA]],".",Tabla1[[#This Row],[TIPO]]))</f>
        <v>#REF!</v>
      </c>
      <c r="C198" s="312" t="e">
        <f>IF(Tabla1[[#This Row],[Código_Actividad]]="","",'[7]Formulario PPGR1'!#REF!)</f>
        <v>#REF!</v>
      </c>
      <c r="D198" s="312" t="e">
        <f>IF(Tabla1[[#This Row],[Código_Actividad]]="","",'[7]Formulario PPGR1'!#REF!)</f>
        <v>#REF!</v>
      </c>
      <c r="E198" s="312" t="e">
        <f>IF(Tabla1[[#This Row],[Código_Actividad]]="","",'[7]Formulario PPGR1'!#REF!)</f>
        <v>#REF!</v>
      </c>
      <c r="F198" s="312" t="e">
        <f>IF(Tabla1[[#This Row],[Código_Actividad]]="","",'[7]Formulario PPGR1'!#REF!)</f>
        <v>#REF!</v>
      </c>
      <c r="G198" s="318" t="s">
        <v>916</v>
      </c>
      <c r="H198" s="205" t="s">
        <v>826</v>
      </c>
      <c r="I198" s="315" t="s">
        <v>838</v>
      </c>
      <c r="J198" s="313">
        <v>1</v>
      </c>
      <c r="K198" s="316">
        <v>247.5</v>
      </c>
      <c r="L198" s="316">
        <f>+Tabla1[[#This Row],[Precio Unitario]]*Tabla1[[#This Row],[Cantidad de Insumos]]</f>
        <v>247.5</v>
      </c>
      <c r="M198" s="323" t="s">
        <v>445</v>
      </c>
      <c r="N198" s="205" t="s">
        <v>86</v>
      </c>
    </row>
    <row r="199" spans="2:14" s="2" customFormat="1" ht="12.75" customHeight="1" x14ac:dyDescent="0.2">
      <c r="B199" s="312" t="e">
        <f>IF(Tabla1[[#This Row],[Código_Actividad]]="","",CONCATENATE(Tabla1[[#This Row],[POA]],".",Tabla1[[#This Row],[SRS]],".",Tabla1[[#This Row],[AREA]],".",Tabla1[[#This Row],[TIPO]]))</f>
        <v>#REF!</v>
      </c>
      <c r="C199" s="312" t="e">
        <f>IF(Tabla1[[#This Row],[Código_Actividad]]="","",'[7]Formulario PPGR1'!#REF!)</f>
        <v>#REF!</v>
      </c>
      <c r="D199" s="312" t="e">
        <f>IF(Tabla1[[#This Row],[Código_Actividad]]="","",'[7]Formulario PPGR1'!#REF!)</f>
        <v>#REF!</v>
      </c>
      <c r="E199" s="312" t="e">
        <f>IF(Tabla1[[#This Row],[Código_Actividad]]="","",'[7]Formulario PPGR1'!#REF!)</f>
        <v>#REF!</v>
      </c>
      <c r="F199" s="312" t="e">
        <f>IF(Tabla1[[#This Row],[Código_Actividad]]="","",'[7]Formulario PPGR1'!#REF!)</f>
        <v>#REF!</v>
      </c>
      <c r="G199" s="318" t="s">
        <v>916</v>
      </c>
      <c r="H199" s="205" t="s">
        <v>1055</v>
      </c>
      <c r="I199" s="315" t="s">
        <v>124</v>
      </c>
      <c r="J199" s="313">
        <v>1</v>
      </c>
      <c r="K199" s="316">
        <v>151.80000000000001</v>
      </c>
      <c r="L199" s="316">
        <f>+Tabla1[[#This Row],[Precio Unitario]]*Tabla1[[#This Row],[Cantidad de Insumos]]</f>
        <v>151.80000000000001</v>
      </c>
      <c r="M199" s="323" t="s">
        <v>1054</v>
      </c>
      <c r="N199" s="205" t="s">
        <v>86</v>
      </c>
    </row>
    <row r="200" spans="2:14" s="2" customFormat="1" ht="12.75" customHeight="1" x14ac:dyDescent="0.2">
      <c r="B200" s="312" t="e">
        <f>IF(Tabla1[[#This Row],[Código_Actividad]]="","",CONCATENATE(Tabla1[[#This Row],[POA]],".",Tabla1[[#This Row],[SRS]],".",Tabla1[[#This Row],[AREA]],".",Tabla1[[#This Row],[TIPO]]))</f>
        <v>#REF!</v>
      </c>
      <c r="C200" s="312" t="e">
        <f>IF(Tabla1[[#This Row],[Código_Actividad]]="","",'[7]Formulario PPGR1'!#REF!)</f>
        <v>#REF!</v>
      </c>
      <c r="D200" s="312" t="e">
        <f>IF(Tabla1[[#This Row],[Código_Actividad]]="","",'[7]Formulario PPGR1'!#REF!)</f>
        <v>#REF!</v>
      </c>
      <c r="E200" s="312" t="e">
        <f>IF(Tabla1[[#This Row],[Código_Actividad]]="","",'[7]Formulario PPGR1'!#REF!)</f>
        <v>#REF!</v>
      </c>
      <c r="F200" s="312" t="e">
        <f>IF(Tabla1[[#This Row],[Código_Actividad]]="","",'[7]Formulario PPGR1'!#REF!)</f>
        <v>#REF!</v>
      </c>
      <c r="G200" s="318" t="s">
        <v>916</v>
      </c>
      <c r="H200" s="205" t="s">
        <v>1056</v>
      </c>
      <c r="I200" s="315" t="s">
        <v>124</v>
      </c>
      <c r="J200" s="313">
        <v>1</v>
      </c>
      <c r="K200" s="316">
        <v>319</v>
      </c>
      <c r="L200" s="316">
        <f>+Tabla1[[#This Row],[Precio Unitario]]*Tabla1[[#This Row],[Cantidad de Insumos]]</f>
        <v>319</v>
      </c>
      <c r="M200" s="323" t="s">
        <v>425</v>
      </c>
      <c r="N200" s="205" t="s">
        <v>86</v>
      </c>
    </row>
    <row r="201" spans="2:14" s="2" customFormat="1" ht="12.75" customHeight="1" x14ac:dyDescent="0.2">
      <c r="B201" s="312" t="e">
        <f>IF(Tabla1[[#This Row],[Código_Actividad]]="","",CONCATENATE(Tabla1[[#This Row],[POA]],".",Tabla1[[#This Row],[SRS]],".",Tabla1[[#This Row],[AREA]],".",Tabla1[[#This Row],[TIPO]]))</f>
        <v>#REF!</v>
      </c>
      <c r="C201" s="312" t="e">
        <f>IF(Tabla1[[#This Row],[Código_Actividad]]="","",'[7]Formulario PPGR1'!#REF!)</f>
        <v>#REF!</v>
      </c>
      <c r="D201" s="312" t="e">
        <f>IF(Tabla1[[#This Row],[Código_Actividad]]="","",'[7]Formulario PPGR1'!#REF!)</f>
        <v>#REF!</v>
      </c>
      <c r="E201" s="312" t="e">
        <f>IF(Tabla1[[#This Row],[Código_Actividad]]="","",'[7]Formulario PPGR1'!#REF!)</f>
        <v>#REF!</v>
      </c>
      <c r="F201" s="312" t="e">
        <f>IF(Tabla1[[#This Row],[Código_Actividad]]="","",'[7]Formulario PPGR1'!#REF!)</f>
        <v>#REF!</v>
      </c>
      <c r="G201" s="318" t="s">
        <v>984</v>
      </c>
      <c r="H201" s="205" t="s">
        <v>826</v>
      </c>
      <c r="I201" s="315" t="s">
        <v>838</v>
      </c>
      <c r="J201" s="313">
        <v>1</v>
      </c>
      <c r="K201" s="316">
        <v>247.5</v>
      </c>
      <c r="L201" s="316">
        <f>+Tabla1[[#This Row],[Precio Unitario]]*Tabla1[[#This Row],[Cantidad de Insumos]]</f>
        <v>247.5</v>
      </c>
      <c r="M201" s="323" t="s">
        <v>445</v>
      </c>
      <c r="N201" s="205" t="s">
        <v>86</v>
      </c>
    </row>
    <row r="202" spans="2:14" s="2" customFormat="1" ht="12.75" customHeight="1" x14ac:dyDescent="0.2">
      <c r="B202" s="312" t="e">
        <f>IF(Tabla1[[#This Row],[Código_Actividad]]="","",CONCATENATE(Tabla1[[#This Row],[POA]],".",Tabla1[[#This Row],[SRS]],".",Tabla1[[#This Row],[AREA]],".",Tabla1[[#This Row],[TIPO]]))</f>
        <v>#REF!</v>
      </c>
      <c r="C202" s="312" t="e">
        <f>IF(Tabla1[[#This Row],[Código_Actividad]]="","",'[7]Formulario PPGR1'!#REF!)</f>
        <v>#REF!</v>
      </c>
      <c r="D202" s="312" t="e">
        <f>IF(Tabla1[[#This Row],[Código_Actividad]]="","",'[7]Formulario PPGR1'!#REF!)</f>
        <v>#REF!</v>
      </c>
      <c r="E202" s="312" t="e">
        <f>IF(Tabla1[[#This Row],[Código_Actividad]]="","",'[7]Formulario PPGR1'!#REF!)</f>
        <v>#REF!</v>
      </c>
      <c r="F202" s="312" t="e">
        <f>IF(Tabla1[[#This Row],[Código_Actividad]]="","",'[7]Formulario PPGR1'!#REF!)</f>
        <v>#REF!</v>
      </c>
      <c r="G202" s="318" t="s">
        <v>984</v>
      </c>
      <c r="H202" s="205" t="s">
        <v>1055</v>
      </c>
      <c r="I202" s="315" t="s">
        <v>124</v>
      </c>
      <c r="J202" s="313">
        <v>1</v>
      </c>
      <c r="K202" s="316">
        <v>151.80000000000001</v>
      </c>
      <c r="L202" s="316">
        <f>+Tabla1[[#This Row],[Precio Unitario]]*Tabla1[[#This Row],[Cantidad de Insumos]]</f>
        <v>151.80000000000001</v>
      </c>
      <c r="M202" s="323" t="s">
        <v>1054</v>
      </c>
      <c r="N202" s="205" t="s">
        <v>86</v>
      </c>
    </row>
    <row r="203" spans="2:14" s="2" customFormat="1" ht="12.75" customHeight="1" x14ac:dyDescent="0.2">
      <c r="B203" s="312" t="e">
        <f>IF(Tabla1[[#This Row],[Código_Actividad]]="","",CONCATENATE(Tabla1[[#This Row],[POA]],".",Tabla1[[#This Row],[SRS]],".",Tabla1[[#This Row],[AREA]],".",Tabla1[[#This Row],[TIPO]]))</f>
        <v>#REF!</v>
      </c>
      <c r="C203" s="312" t="e">
        <f>IF(Tabla1[[#This Row],[Código_Actividad]]="","",'[7]Formulario PPGR1'!#REF!)</f>
        <v>#REF!</v>
      </c>
      <c r="D203" s="312" t="e">
        <f>IF(Tabla1[[#This Row],[Código_Actividad]]="","",'[7]Formulario PPGR1'!#REF!)</f>
        <v>#REF!</v>
      </c>
      <c r="E203" s="312" t="e">
        <f>IF(Tabla1[[#This Row],[Código_Actividad]]="","",'[7]Formulario PPGR1'!#REF!)</f>
        <v>#REF!</v>
      </c>
      <c r="F203" s="312" t="e">
        <f>IF(Tabla1[[#This Row],[Código_Actividad]]="","",'[7]Formulario PPGR1'!#REF!)</f>
        <v>#REF!</v>
      </c>
      <c r="G203" s="318" t="s">
        <v>984</v>
      </c>
      <c r="H203" s="205" t="s">
        <v>1056</v>
      </c>
      <c r="I203" s="315" t="s">
        <v>124</v>
      </c>
      <c r="J203" s="313">
        <v>1</v>
      </c>
      <c r="K203" s="316">
        <v>319</v>
      </c>
      <c r="L203" s="316">
        <f>+Tabla1[[#This Row],[Precio Unitario]]*Tabla1[[#This Row],[Cantidad de Insumos]]</f>
        <v>319</v>
      </c>
      <c r="M203" s="323" t="s">
        <v>425</v>
      </c>
      <c r="N203" s="314" t="s">
        <v>86</v>
      </c>
    </row>
    <row r="204" spans="2:14" s="2" customFormat="1" ht="12.75" customHeight="1" x14ac:dyDescent="0.2">
      <c r="B204" s="209" t="e">
        <f>IF(Tabla1[[#This Row],[Código_Actividad]]="","",CONCATENATE(Tabla1[[#This Row],[POA]],".",Tabla1[[#This Row],[SRS]],".",Tabla1[[#This Row],[AREA]],".",Tabla1[[#This Row],[TIPO]]))</f>
        <v>#REF!</v>
      </c>
      <c r="C204" s="209" t="e">
        <f>IF(Tabla1[[#This Row],[Código_Actividad]]="","",'[7]Formulario PPGR1'!#REF!)</f>
        <v>#REF!</v>
      </c>
      <c r="D204" s="209" t="e">
        <f>IF(Tabla1[[#This Row],[Código_Actividad]]="","",'[7]Formulario PPGR1'!#REF!)</f>
        <v>#REF!</v>
      </c>
      <c r="E204" s="209" t="e">
        <f>IF(Tabla1[[#This Row],[Código_Actividad]]="","",'[7]Formulario PPGR1'!#REF!)</f>
        <v>#REF!</v>
      </c>
      <c r="F204" s="209" t="e">
        <f>IF(Tabla1[[#This Row],[Código_Actividad]]="","",'[7]Formulario PPGR1'!#REF!)</f>
        <v>#REF!</v>
      </c>
      <c r="G204" s="318" t="s">
        <v>981</v>
      </c>
      <c r="H204" s="326" t="s">
        <v>1069</v>
      </c>
      <c r="I204" s="326" t="s">
        <v>124</v>
      </c>
      <c r="J204" s="327">
        <v>10</v>
      </c>
      <c r="K204" s="325">
        <v>5000</v>
      </c>
      <c r="L204" s="328">
        <f>+Tabla1[[#This Row],[Precio Unitario]]*Tabla1[[#This Row],[Cantidad de Insumos]]</f>
        <v>50000</v>
      </c>
      <c r="M204" s="329" t="s">
        <v>1076</v>
      </c>
      <c r="N204" s="326" t="s">
        <v>86</v>
      </c>
    </row>
    <row r="205" spans="2:14" s="2" customFormat="1" ht="12.75" customHeight="1" x14ac:dyDescent="0.2">
      <c r="B205" s="209" t="e">
        <f>IF(Tabla1[[#This Row],[Código_Actividad]]="","",CONCATENATE(Tabla1[[#This Row],[POA]],".",Tabla1[[#This Row],[SRS]],".",Tabla1[[#This Row],[AREA]],".",Tabla1[[#This Row],[TIPO]]))</f>
        <v>#REF!</v>
      </c>
      <c r="C205" s="209" t="e">
        <f>IF(Tabla1[[#This Row],[Código_Actividad]]="","",'[7]Formulario PPGR1'!#REF!)</f>
        <v>#REF!</v>
      </c>
      <c r="D205" s="209" t="e">
        <f>IF(Tabla1[[#This Row],[Código_Actividad]]="","",'[7]Formulario PPGR1'!#REF!)</f>
        <v>#REF!</v>
      </c>
      <c r="E205" s="209" t="e">
        <f>IF(Tabla1[[#This Row],[Código_Actividad]]="","",'[7]Formulario PPGR1'!#REF!)</f>
        <v>#REF!</v>
      </c>
      <c r="F205" s="209" t="e">
        <f>IF(Tabla1[[#This Row],[Código_Actividad]]="","",'[7]Formulario PPGR1'!#REF!)</f>
        <v>#REF!</v>
      </c>
      <c r="G205" s="318" t="s">
        <v>1003</v>
      </c>
      <c r="H205" s="205" t="s">
        <v>826</v>
      </c>
      <c r="I205" s="205" t="s">
        <v>838</v>
      </c>
      <c r="J205" s="204">
        <v>1</v>
      </c>
      <c r="K205" s="325">
        <v>247.5</v>
      </c>
      <c r="L205" s="207">
        <f>+Tabla1[[#This Row],[Precio Unitario]]*Tabla1[[#This Row],[Cantidad de Insumos]]</f>
        <v>247.5</v>
      </c>
      <c r="M205" s="323" t="s">
        <v>445</v>
      </c>
      <c r="N205" s="205" t="s">
        <v>86</v>
      </c>
    </row>
    <row r="206" spans="2:14" s="2" customFormat="1" ht="12.75" customHeight="1" x14ac:dyDescent="0.2">
      <c r="B206" s="209" t="e">
        <f>IF(Tabla1[[#This Row],[Código_Actividad]]="","",CONCATENATE(Tabla1[[#This Row],[POA]],".",Tabla1[[#This Row],[SRS]],".",Tabla1[[#This Row],[AREA]],".",Tabla1[[#This Row],[TIPO]]))</f>
        <v>#REF!</v>
      </c>
      <c r="C206" s="209" t="e">
        <f>IF(Tabla1[[#This Row],[Código_Actividad]]="","",'[7]Formulario PPGR1'!#REF!)</f>
        <v>#REF!</v>
      </c>
      <c r="D206" s="209" t="e">
        <f>IF(Tabla1[[#This Row],[Código_Actividad]]="","",'[7]Formulario PPGR1'!#REF!)</f>
        <v>#REF!</v>
      </c>
      <c r="E206" s="209" t="e">
        <f>IF(Tabla1[[#This Row],[Código_Actividad]]="","",'[7]Formulario PPGR1'!#REF!)</f>
        <v>#REF!</v>
      </c>
      <c r="F206" s="209" t="e">
        <f>IF(Tabla1[[#This Row],[Código_Actividad]]="","",'[7]Formulario PPGR1'!#REF!)</f>
        <v>#REF!</v>
      </c>
      <c r="G206" s="318" t="s">
        <v>1003</v>
      </c>
      <c r="H206" s="205" t="s">
        <v>1055</v>
      </c>
      <c r="I206" s="315" t="s">
        <v>124</v>
      </c>
      <c r="J206" s="313">
        <v>1</v>
      </c>
      <c r="K206" s="316">
        <v>151.80000000000001</v>
      </c>
      <c r="L206" s="207">
        <f>+Tabla1[[#This Row],[Precio Unitario]]*Tabla1[[#This Row],[Cantidad de Insumos]]</f>
        <v>151.80000000000001</v>
      </c>
      <c r="M206" s="323" t="s">
        <v>1054</v>
      </c>
      <c r="N206" s="205" t="s">
        <v>86</v>
      </c>
    </row>
    <row r="207" spans="2:14" s="2" customFormat="1" ht="12.75" customHeight="1" x14ac:dyDescent="0.2">
      <c r="B207" s="209" t="e">
        <f>IF(Tabla1[[#This Row],[Código_Actividad]]="","",CONCATENATE(Tabla1[[#This Row],[POA]],".",Tabla1[[#This Row],[SRS]],".",Tabla1[[#This Row],[AREA]],".",Tabla1[[#This Row],[TIPO]]))</f>
        <v>#REF!</v>
      </c>
      <c r="C207" s="209" t="e">
        <f>IF(Tabla1[[#This Row],[Código_Actividad]]="","",'[7]Formulario PPGR1'!#REF!)</f>
        <v>#REF!</v>
      </c>
      <c r="D207" s="209" t="e">
        <f>IF(Tabla1[[#This Row],[Código_Actividad]]="","",'[7]Formulario PPGR1'!#REF!)</f>
        <v>#REF!</v>
      </c>
      <c r="E207" s="209" t="e">
        <f>IF(Tabla1[[#This Row],[Código_Actividad]]="","",'[7]Formulario PPGR1'!#REF!)</f>
        <v>#REF!</v>
      </c>
      <c r="F207" s="209" t="e">
        <f>IF(Tabla1[[#This Row],[Código_Actividad]]="","",'[7]Formulario PPGR1'!#REF!)</f>
        <v>#REF!</v>
      </c>
      <c r="G207" s="318" t="s">
        <v>1042</v>
      </c>
      <c r="H207" s="205" t="s">
        <v>826</v>
      </c>
      <c r="I207" s="315" t="s">
        <v>838</v>
      </c>
      <c r="J207" s="313">
        <v>1</v>
      </c>
      <c r="K207" s="316">
        <v>247.5</v>
      </c>
      <c r="L207" s="316">
        <f>+Tabla1[[#This Row],[Precio Unitario]]*Tabla1[[#This Row],[Cantidad de Insumos]]</f>
        <v>247.5</v>
      </c>
      <c r="M207" s="323" t="s">
        <v>445</v>
      </c>
      <c r="N207" s="205" t="s">
        <v>86</v>
      </c>
    </row>
    <row r="208" spans="2:14" s="2" customFormat="1" ht="12.75" customHeight="1" x14ac:dyDescent="0.2">
      <c r="B208" s="209" t="e">
        <f>IF(Tabla1[[#This Row],[Código_Actividad]]="","",CONCATENATE(Tabla1[[#This Row],[POA]],".",Tabla1[[#This Row],[SRS]],".",Tabla1[[#This Row],[AREA]],".",Tabla1[[#This Row],[TIPO]]))</f>
        <v>#REF!</v>
      </c>
      <c r="C208" s="209" t="e">
        <f>IF(Tabla1[[#This Row],[Código_Actividad]]="","",'[7]Formulario PPGR1'!#REF!)</f>
        <v>#REF!</v>
      </c>
      <c r="D208" s="209" t="e">
        <f>IF(Tabla1[[#This Row],[Código_Actividad]]="","",'[7]Formulario PPGR1'!#REF!)</f>
        <v>#REF!</v>
      </c>
      <c r="E208" s="209" t="e">
        <f>IF(Tabla1[[#This Row],[Código_Actividad]]="","",'[7]Formulario PPGR1'!#REF!)</f>
        <v>#REF!</v>
      </c>
      <c r="F208" s="209" t="e">
        <f>IF(Tabla1[[#This Row],[Código_Actividad]]="","",'[7]Formulario PPGR1'!#REF!)</f>
        <v>#REF!</v>
      </c>
      <c r="G208" s="318" t="s">
        <v>1042</v>
      </c>
      <c r="H208" s="205" t="s">
        <v>1055</v>
      </c>
      <c r="I208" s="315" t="s">
        <v>124</v>
      </c>
      <c r="J208" s="313">
        <v>1</v>
      </c>
      <c r="K208" s="316">
        <v>151.80000000000001</v>
      </c>
      <c r="L208" s="316">
        <f>+Tabla1[[#This Row],[Precio Unitario]]*Tabla1[[#This Row],[Cantidad de Insumos]]</f>
        <v>151.80000000000001</v>
      </c>
      <c r="M208" s="323" t="s">
        <v>1054</v>
      </c>
      <c r="N208" s="205" t="s">
        <v>86</v>
      </c>
    </row>
    <row r="209" spans="2:14" s="2" customFormat="1" ht="12.75" customHeight="1" x14ac:dyDescent="0.2">
      <c r="B209" s="209" t="e">
        <f>IF(Tabla1[[#This Row],[Código_Actividad]]="","",CONCATENATE(Tabla1[[#This Row],[POA]],".",Tabla1[[#This Row],[SRS]],".",Tabla1[[#This Row],[AREA]],".",Tabla1[[#This Row],[TIPO]]))</f>
        <v>#REF!</v>
      </c>
      <c r="C209" s="209" t="e">
        <f>IF(Tabla1[[#This Row],[Código_Actividad]]="","",'[7]Formulario PPGR1'!#REF!)</f>
        <v>#REF!</v>
      </c>
      <c r="D209" s="209" t="e">
        <f>IF(Tabla1[[#This Row],[Código_Actividad]]="","",'[7]Formulario PPGR1'!#REF!)</f>
        <v>#REF!</v>
      </c>
      <c r="E209" s="209" t="e">
        <f>IF(Tabla1[[#This Row],[Código_Actividad]]="","",'[7]Formulario PPGR1'!#REF!)</f>
        <v>#REF!</v>
      </c>
      <c r="F209" s="209" t="e">
        <f>IF(Tabla1[[#This Row],[Código_Actividad]]="","",'[7]Formulario PPGR1'!#REF!)</f>
        <v>#REF!</v>
      </c>
      <c r="G209" s="318" t="s">
        <v>1042</v>
      </c>
      <c r="H209" s="205" t="s">
        <v>1056</v>
      </c>
      <c r="I209" s="315" t="s">
        <v>124</v>
      </c>
      <c r="J209" s="313">
        <v>1</v>
      </c>
      <c r="K209" s="316">
        <v>319</v>
      </c>
      <c r="L209" s="316">
        <f>+Tabla1[[#This Row],[Precio Unitario]]*Tabla1[[#This Row],[Cantidad de Insumos]]</f>
        <v>319</v>
      </c>
      <c r="M209" s="323" t="s">
        <v>425</v>
      </c>
      <c r="N209" s="205" t="s">
        <v>86</v>
      </c>
    </row>
    <row r="210" spans="2:14" s="2" customFormat="1" ht="12.75" customHeight="1" x14ac:dyDescent="0.2">
      <c r="B210" s="209" t="e">
        <f>IF(Tabla1[[#This Row],[Código_Actividad]]="","",CONCATENATE(Tabla1[[#This Row],[POA]],".",Tabla1[[#This Row],[SRS]],".",Tabla1[[#This Row],[AREA]],".",Tabla1[[#This Row],[TIPO]]))</f>
        <v>#REF!</v>
      </c>
      <c r="C210" s="209" t="e">
        <f>IF(Tabla1[[#This Row],[Código_Actividad]]="","",'[7]Formulario PPGR1'!#REF!)</f>
        <v>#REF!</v>
      </c>
      <c r="D210" s="209" t="e">
        <f>IF(Tabla1[[#This Row],[Código_Actividad]]="","",'[7]Formulario PPGR1'!#REF!)</f>
        <v>#REF!</v>
      </c>
      <c r="E210" s="209" t="e">
        <f>IF(Tabla1[[#This Row],[Código_Actividad]]="","",'[7]Formulario PPGR1'!#REF!)</f>
        <v>#REF!</v>
      </c>
      <c r="F210" s="209" t="e">
        <f>IF(Tabla1[[#This Row],[Código_Actividad]]="","",'[7]Formulario PPGR1'!#REF!)</f>
        <v>#REF!</v>
      </c>
      <c r="G210" s="318" t="s">
        <v>1042</v>
      </c>
      <c r="H210" s="205" t="s">
        <v>825</v>
      </c>
      <c r="I210" s="315" t="s">
        <v>837</v>
      </c>
      <c r="J210" s="313">
        <v>2</v>
      </c>
      <c r="K210" s="316">
        <v>450</v>
      </c>
      <c r="L210" s="316">
        <f>+Tabla1[[#This Row],[Precio Unitario]]*Tabla1[[#This Row],[Cantidad de Insumos]]</f>
        <v>900</v>
      </c>
      <c r="M210" s="323" t="s">
        <v>102</v>
      </c>
      <c r="N210" s="205" t="s">
        <v>86</v>
      </c>
    </row>
    <row r="211" spans="2:14" s="2" customFormat="1" ht="12.75" customHeight="1" x14ac:dyDescent="0.2">
      <c r="B211" s="209" t="e">
        <f>IF(Tabla1[[#This Row],[Código_Actividad]]="","",CONCATENATE(Tabla1[[#This Row],[POA]],".",Tabla1[[#This Row],[SRS]],".",Tabla1[[#This Row],[AREA]],".",Tabla1[[#This Row],[TIPO]]))</f>
        <v>#REF!</v>
      </c>
      <c r="C211" s="209" t="e">
        <f>IF(Tabla1[[#This Row],[Código_Actividad]]="","",'[7]Formulario PPGR1'!#REF!)</f>
        <v>#REF!</v>
      </c>
      <c r="D211" s="209" t="e">
        <f>IF(Tabla1[[#This Row],[Código_Actividad]]="","",'[7]Formulario PPGR1'!#REF!)</f>
        <v>#REF!</v>
      </c>
      <c r="E211" s="209" t="e">
        <f>IF(Tabla1[[#This Row],[Código_Actividad]]="","",'[7]Formulario PPGR1'!#REF!)</f>
        <v>#REF!</v>
      </c>
      <c r="F211" s="209" t="e">
        <f>IF(Tabla1[[#This Row],[Código_Actividad]]="","",'[7]Formulario PPGR1'!#REF!)</f>
        <v>#REF!</v>
      </c>
      <c r="G211" s="318" t="s">
        <v>1042</v>
      </c>
      <c r="H211" s="205" t="s">
        <v>823</v>
      </c>
      <c r="I211" s="315" t="s">
        <v>717</v>
      </c>
      <c r="J211" s="313">
        <v>8</v>
      </c>
      <c r="K211" s="316">
        <v>150</v>
      </c>
      <c r="L211" s="316">
        <f>+Tabla1[[#This Row],[Precio Unitario]]*Tabla1[[#This Row],[Cantidad de Insumos]]</f>
        <v>1200</v>
      </c>
      <c r="M211" s="323" t="s">
        <v>102</v>
      </c>
      <c r="N211" s="205" t="s">
        <v>86</v>
      </c>
    </row>
    <row r="212" spans="2:14" s="2" customFormat="1" ht="12.75" customHeight="1" x14ac:dyDescent="0.2">
      <c r="B212" s="209" t="e">
        <f>IF(Tabla1[[#This Row],[Código_Actividad]]="","",CONCATENATE(Tabla1[[#This Row],[POA]],".",Tabla1[[#This Row],[SRS]],".",Tabla1[[#This Row],[AREA]],".",Tabla1[[#This Row],[TIPO]]))</f>
        <v>#REF!</v>
      </c>
      <c r="C212" s="209" t="e">
        <f>IF(Tabla1[[#This Row],[Código_Actividad]]="","",'[7]Formulario PPGR1'!#REF!)</f>
        <v>#REF!</v>
      </c>
      <c r="D212" s="209" t="e">
        <f>IF(Tabla1[[#This Row],[Código_Actividad]]="","",'[7]Formulario PPGR1'!#REF!)</f>
        <v>#REF!</v>
      </c>
      <c r="E212" s="209" t="e">
        <f>IF(Tabla1[[#This Row],[Código_Actividad]]="","",'[7]Formulario PPGR1'!#REF!)</f>
        <v>#REF!</v>
      </c>
      <c r="F212" s="209" t="e">
        <f>IF(Tabla1[[#This Row],[Código_Actividad]]="","",'[7]Formulario PPGR1'!#REF!)</f>
        <v>#REF!</v>
      </c>
      <c r="G212" s="318" t="s">
        <v>1042</v>
      </c>
      <c r="H212" s="205" t="s">
        <v>836</v>
      </c>
      <c r="I212" s="315" t="s">
        <v>839</v>
      </c>
      <c r="J212" s="313">
        <v>1</v>
      </c>
      <c r="K212" s="316">
        <v>50</v>
      </c>
      <c r="L212" s="316">
        <f>+Tabla1[[#This Row],[Precio Unitario]]*Tabla1[[#This Row],[Cantidad de Insumos]]</f>
        <v>50</v>
      </c>
      <c r="M212" s="323" t="s">
        <v>125</v>
      </c>
      <c r="N212" s="205" t="s">
        <v>86</v>
      </c>
    </row>
    <row r="213" spans="2:14" s="2" customFormat="1" ht="12.75" customHeight="1" x14ac:dyDescent="0.2">
      <c r="B213" s="209" t="e">
        <f>IF(Tabla1[[#This Row],[Código_Actividad]]="","",CONCATENATE(Tabla1[[#This Row],[POA]],".",Tabla1[[#This Row],[SRS]],".",Tabla1[[#This Row],[AREA]],".",Tabla1[[#This Row],[TIPO]]))</f>
        <v>#REF!</v>
      </c>
      <c r="C213" s="209" t="e">
        <f>IF(Tabla1[[#This Row],[Código_Actividad]]="","",'[7]Formulario PPGR1'!#REF!)</f>
        <v>#REF!</v>
      </c>
      <c r="D213" s="209" t="e">
        <f>IF(Tabla1[[#This Row],[Código_Actividad]]="","",'[7]Formulario PPGR1'!#REF!)</f>
        <v>#REF!</v>
      </c>
      <c r="E213" s="209" t="e">
        <f>IF(Tabla1[[#This Row],[Código_Actividad]]="","",'[7]Formulario PPGR1'!#REF!)</f>
        <v>#REF!</v>
      </c>
      <c r="F213" s="209" t="e">
        <f>IF(Tabla1[[#This Row],[Código_Actividad]]="","",'[7]Formulario PPGR1'!#REF!)</f>
        <v>#REF!</v>
      </c>
      <c r="G213" s="318" t="s">
        <v>1043</v>
      </c>
      <c r="H213" s="205" t="s">
        <v>826</v>
      </c>
      <c r="I213" s="311" t="s">
        <v>838</v>
      </c>
      <c r="J213" s="204">
        <v>1</v>
      </c>
      <c r="K213" s="207">
        <v>247.5</v>
      </c>
      <c r="L213" s="207">
        <f>+Tabla1[[#This Row],[Precio Unitario]]*Tabla1[[#This Row],[Cantidad de Insumos]]</f>
        <v>247.5</v>
      </c>
      <c r="M213" s="323" t="s">
        <v>445</v>
      </c>
      <c r="N213" s="205" t="s">
        <v>86</v>
      </c>
    </row>
    <row r="214" spans="2:14" s="2" customFormat="1" ht="12.75" customHeight="1" x14ac:dyDescent="0.2">
      <c r="B214" s="209" t="e">
        <f>IF(Tabla1[[#This Row],[Código_Actividad]]="","",CONCATENATE(Tabla1[[#This Row],[POA]],".",Tabla1[[#This Row],[SRS]],".",Tabla1[[#This Row],[AREA]],".",Tabla1[[#This Row],[TIPO]]))</f>
        <v>#REF!</v>
      </c>
      <c r="C214" s="209" t="e">
        <f>IF(Tabla1[[#This Row],[Código_Actividad]]="","",'[7]Formulario PPGR1'!#REF!)</f>
        <v>#REF!</v>
      </c>
      <c r="D214" s="209" t="e">
        <f>IF(Tabla1[[#This Row],[Código_Actividad]]="","",'[7]Formulario PPGR1'!#REF!)</f>
        <v>#REF!</v>
      </c>
      <c r="E214" s="209" t="e">
        <f>IF(Tabla1[[#This Row],[Código_Actividad]]="","",'[7]Formulario PPGR1'!#REF!)</f>
        <v>#REF!</v>
      </c>
      <c r="F214" s="209" t="e">
        <f>IF(Tabla1[[#This Row],[Código_Actividad]]="","",'[7]Formulario PPGR1'!#REF!)</f>
        <v>#REF!</v>
      </c>
      <c r="G214" s="318" t="s">
        <v>1043</v>
      </c>
      <c r="H214" s="205" t="s">
        <v>1055</v>
      </c>
      <c r="I214" s="311" t="s">
        <v>124</v>
      </c>
      <c r="J214" s="204">
        <v>1</v>
      </c>
      <c r="K214" s="207">
        <v>151.80000000000001</v>
      </c>
      <c r="L214" s="207">
        <f>+Tabla1[[#This Row],[Precio Unitario]]*Tabla1[[#This Row],[Cantidad de Insumos]]</f>
        <v>151.80000000000001</v>
      </c>
      <c r="M214" s="323" t="s">
        <v>1054</v>
      </c>
      <c r="N214" s="205" t="s">
        <v>86</v>
      </c>
    </row>
    <row r="215" spans="2:14" s="2" customFormat="1" ht="12.75" customHeight="1" x14ac:dyDescent="0.2">
      <c r="B215" s="209" t="e">
        <f>IF(Tabla1[[#This Row],[Código_Actividad]]="","",CONCATENATE(Tabla1[[#This Row],[POA]],".",Tabla1[[#This Row],[SRS]],".",Tabla1[[#This Row],[AREA]],".",Tabla1[[#This Row],[TIPO]]))</f>
        <v>#REF!</v>
      </c>
      <c r="C215" s="209" t="e">
        <f>IF(Tabla1[[#This Row],[Código_Actividad]]="","",'[7]Formulario PPGR1'!#REF!)</f>
        <v>#REF!</v>
      </c>
      <c r="D215" s="209" t="e">
        <f>IF(Tabla1[[#This Row],[Código_Actividad]]="","",'[7]Formulario PPGR1'!#REF!)</f>
        <v>#REF!</v>
      </c>
      <c r="E215" s="209" t="e">
        <f>IF(Tabla1[[#This Row],[Código_Actividad]]="","",'[7]Formulario PPGR1'!#REF!)</f>
        <v>#REF!</v>
      </c>
      <c r="F215" s="209" t="e">
        <f>IF(Tabla1[[#This Row],[Código_Actividad]]="","",'[7]Formulario PPGR1'!#REF!)</f>
        <v>#REF!</v>
      </c>
      <c r="G215" s="318" t="s">
        <v>1044</v>
      </c>
      <c r="H215" s="205" t="s">
        <v>826</v>
      </c>
      <c r="I215" s="311" t="s">
        <v>838</v>
      </c>
      <c r="J215" s="204">
        <v>1</v>
      </c>
      <c r="K215" s="207">
        <v>247.5</v>
      </c>
      <c r="L215" s="207">
        <f>+Tabla1[[#This Row],[Precio Unitario]]*Tabla1[[#This Row],[Cantidad de Insumos]]</f>
        <v>247.5</v>
      </c>
      <c r="M215" s="323" t="s">
        <v>445</v>
      </c>
      <c r="N215" s="205" t="s">
        <v>86</v>
      </c>
    </row>
    <row r="216" spans="2:14" s="2" customFormat="1" ht="12.75" customHeight="1" x14ac:dyDescent="0.2">
      <c r="B216" s="209" t="e">
        <f>IF(Tabla1[[#This Row],[Código_Actividad]]="","",CONCATENATE(Tabla1[[#This Row],[POA]],".",Tabla1[[#This Row],[SRS]],".",Tabla1[[#This Row],[AREA]],".",Tabla1[[#This Row],[TIPO]]))</f>
        <v>#REF!</v>
      </c>
      <c r="C216" s="209" t="e">
        <f>IF(Tabla1[[#This Row],[Código_Actividad]]="","",'[7]Formulario PPGR1'!#REF!)</f>
        <v>#REF!</v>
      </c>
      <c r="D216" s="209" t="e">
        <f>IF(Tabla1[[#This Row],[Código_Actividad]]="","",'[7]Formulario PPGR1'!#REF!)</f>
        <v>#REF!</v>
      </c>
      <c r="E216" s="209" t="e">
        <f>IF(Tabla1[[#This Row],[Código_Actividad]]="","",'[7]Formulario PPGR1'!#REF!)</f>
        <v>#REF!</v>
      </c>
      <c r="F216" s="209" t="e">
        <f>IF(Tabla1[[#This Row],[Código_Actividad]]="","",'[7]Formulario PPGR1'!#REF!)</f>
        <v>#REF!</v>
      </c>
      <c r="G216" s="318" t="s">
        <v>1044</v>
      </c>
      <c r="H216" s="205" t="s">
        <v>1055</v>
      </c>
      <c r="I216" s="311" t="s">
        <v>124</v>
      </c>
      <c r="J216" s="204">
        <v>1</v>
      </c>
      <c r="K216" s="207">
        <v>151.80000000000001</v>
      </c>
      <c r="L216" s="207">
        <f>+Tabla1[[#This Row],[Precio Unitario]]*Tabla1[[#This Row],[Cantidad de Insumos]]</f>
        <v>151.80000000000001</v>
      </c>
      <c r="M216" s="323" t="s">
        <v>1054</v>
      </c>
      <c r="N216" s="205" t="s">
        <v>86</v>
      </c>
    </row>
    <row r="217" spans="2:14" s="2" customFormat="1" ht="12.75" customHeight="1" x14ac:dyDescent="0.2">
      <c r="B217" s="209" t="e">
        <f>IF(Tabla1[[#This Row],[Código_Actividad]]="","",CONCATENATE(Tabla1[[#This Row],[POA]],".",Tabla1[[#This Row],[SRS]],".",Tabla1[[#This Row],[AREA]],".",Tabla1[[#This Row],[TIPO]]))</f>
        <v>#REF!</v>
      </c>
      <c r="C217" s="209" t="e">
        <f>IF(Tabla1[[#This Row],[Código_Actividad]]="","",'[7]Formulario PPGR1'!#REF!)</f>
        <v>#REF!</v>
      </c>
      <c r="D217" s="209" t="e">
        <f>IF(Tabla1[[#This Row],[Código_Actividad]]="","",'[7]Formulario PPGR1'!#REF!)</f>
        <v>#REF!</v>
      </c>
      <c r="E217" s="209" t="e">
        <f>IF(Tabla1[[#This Row],[Código_Actividad]]="","",'[7]Formulario PPGR1'!#REF!)</f>
        <v>#REF!</v>
      </c>
      <c r="F217" s="209" t="e">
        <f>IF(Tabla1[[#This Row],[Código_Actividad]]="","",'[7]Formulario PPGR1'!#REF!)</f>
        <v>#REF!</v>
      </c>
      <c r="G217" s="318" t="s">
        <v>1028</v>
      </c>
      <c r="H217" s="205" t="s">
        <v>826</v>
      </c>
      <c r="I217" s="311" t="s">
        <v>838</v>
      </c>
      <c r="J217" s="204">
        <v>1</v>
      </c>
      <c r="K217" s="207">
        <v>247.5</v>
      </c>
      <c r="L217" s="207">
        <f>+Tabla1[[#This Row],[Precio Unitario]]*Tabla1[[#This Row],[Cantidad de Insumos]]</f>
        <v>247.5</v>
      </c>
      <c r="M217" s="323" t="s">
        <v>445</v>
      </c>
      <c r="N217" s="205" t="s">
        <v>86</v>
      </c>
    </row>
    <row r="218" spans="2:14" s="2" customFormat="1" ht="12.75" customHeight="1" x14ac:dyDescent="0.2">
      <c r="B218" s="209" t="e">
        <f>IF(Tabla1[[#This Row],[Código_Actividad]]="","",CONCATENATE(Tabla1[[#This Row],[POA]],".",Tabla1[[#This Row],[SRS]],".",Tabla1[[#This Row],[AREA]],".",Tabla1[[#This Row],[TIPO]]))</f>
        <v>#REF!</v>
      </c>
      <c r="C218" s="209" t="e">
        <f>IF(Tabla1[[#This Row],[Código_Actividad]]="","",'[7]Formulario PPGR1'!#REF!)</f>
        <v>#REF!</v>
      </c>
      <c r="D218" s="209" t="e">
        <f>IF(Tabla1[[#This Row],[Código_Actividad]]="","",'[7]Formulario PPGR1'!#REF!)</f>
        <v>#REF!</v>
      </c>
      <c r="E218" s="209" t="e">
        <f>IF(Tabla1[[#This Row],[Código_Actividad]]="","",'[7]Formulario PPGR1'!#REF!)</f>
        <v>#REF!</v>
      </c>
      <c r="F218" s="209" t="e">
        <f>IF(Tabla1[[#This Row],[Código_Actividad]]="","",'[7]Formulario PPGR1'!#REF!)</f>
        <v>#REF!</v>
      </c>
      <c r="G218" s="318" t="s">
        <v>1028</v>
      </c>
      <c r="H218" s="205" t="s">
        <v>1055</v>
      </c>
      <c r="I218" s="311" t="s">
        <v>124</v>
      </c>
      <c r="J218" s="204">
        <v>1</v>
      </c>
      <c r="K218" s="207">
        <v>151.80000000000001</v>
      </c>
      <c r="L218" s="207">
        <f>+Tabla1[[#This Row],[Precio Unitario]]*Tabla1[[#This Row],[Cantidad de Insumos]]</f>
        <v>151.80000000000001</v>
      </c>
      <c r="M218" s="323" t="s">
        <v>1054</v>
      </c>
      <c r="N218" s="205" t="s">
        <v>86</v>
      </c>
    </row>
    <row r="219" spans="2:14" s="2" customFormat="1" ht="12.75" customHeight="1" x14ac:dyDescent="0.2">
      <c r="B219" s="209" t="e">
        <f>IF(Tabla1[[#This Row],[Código_Actividad]]="","",CONCATENATE(Tabla1[[#This Row],[POA]],".",Tabla1[[#This Row],[SRS]],".",Tabla1[[#This Row],[AREA]],".",Tabla1[[#This Row],[TIPO]]))</f>
        <v>#REF!</v>
      </c>
      <c r="C219" s="209" t="e">
        <f>IF(Tabla1[[#This Row],[Código_Actividad]]="","",'[7]Formulario PPGR1'!#REF!)</f>
        <v>#REF!</v>
      </c>
      <c r="D219" s="209" t="e">
        <f>IF(Tabla1[[#This Row],[Código_Actividad]]="","",'[7]Formulario PPGR1'!#REF!)</f>
        <v>#REF!</v>
      </c>
      <c r="E219" s="209" t="e">
        <f>IF(Tabla1[[#This Row],[Código_Actividad]]="","",'[7]Formulario PPGR1'!#REF!)</f>
        <v>#REF!</v>
      </c>
      <c r="F219" s="209" t="e">
        <f>IF(Tabla1[[#This Row],[Código_Actividad]]="","",'[7]Formulario PPGR1'!#REF!)</f>
        <v>#REF!</v>
      </c>
      <c r="G219" s="318" t="s">
        <v>1027</v>
      </c>
      <c r="H219" s="205" t="s">
        <v>826</v>
      </c>
      <c r="I219" s="315" t="s">
        <v>838</v>
      </c>
      <c r="J219" s="313">
        <v>1</v>
      </c>
      <c r="K219" s="316">
        <v>247.5</v>
      </c>
      <c r="L219" s="316">
        <f>+Tabla1[[#This Row],[Precio Unitario]]*Tabla1[[#This Row],[Cantidad de Insumos]]</f>
        <v>247.5</v>
      </c>
      <c r="M219" s="323" t="s">
        <v>445</v>
      </c>
      <c r="N219" s="205" t="s">
        <v>86</v>
      </c>
    </row>
    <row r="220" spans="2:14" s="2" customFormat="1" ht="12.75" customHeight="1" x14ac:dyDescent="0.2">
      <c r="B220" s="209" t="e">
        <f>IF(Tabla1[[#This Row],[Código_Actividad]]="","",CONCATENATE(Tabla1[[#This Row],[POA]],".",Tabla1[[#This Row],[SRS]],".",Tabla1[[#This Row],[AREA]],".",Tabla1[[#This Row],[TIPO]]))</f>
        <v>#REF!</v>
      </c>
      <c r="C220" s="209" t="e">
        <f>IF(Tabla1[[#This Row],[Código_Actividad]]="","",'[7]Formulario PPGR1'!#REF!)</f>
        <v>#REF!</v>
      </c>
      <c r="D220" s="209" t="e">
        <f>IF(Tabla1[[#This Row],[Código_Actividad]]="","",'[7]Formulario PPGR1'!#REF!)</f>
        <v>#REF!</v>
      </c>
      <c r="E220" s="209" t="e">
        <f>IF(Tabla1[[#This Row],[Código_Actividad]]="","",'[7]Formulario PPGR1'!#REF!)</f>
        <v>#REF!</v>
      </c>
      <c r="F220" s="209" t="e">
        <f>IF(Tabla1[[#This Row],[Código_Actividad]]="","",'[7]Formulario PPGR1'!#REF!)</f>
        <v>#REF!</v>
      </c>
      <c r="G220" s="318" t="s">
        <v>1027</v>
      </c>
      <c r="H220" s="205" t="s">
        <v>1055</v>
      </c>
      <c r="I220" s="315" t="s">
        <v>124</v>
      </c>
      <c r="J220" s="313">
        <v>1</v>
      </c>
      <c r="K220" s="316">
        <v>151.80000000000001</v>
      </c>
      <c r="L220" s="316">
        <f>+Tabla1[[#This Row],[Precio Unitario]]*Tabla1[[#This Row],[Cantidad de Insumos]]</f>
        <v>151.80000000000001</v>
      </c>
      <c r="M220" s="323" t="s">
        <v>1054</v>
      </c>
      <c r="N220" s="205" t="s">
        <v>86</v>
      </c>
    </row>
    <row r="221" spans="2:14" s="2" customFormat="1" ht="12.75" customHeight="1" x14ac:dyDescent="0.2">
      <c r="B221" s="209" t="e">
        <f>IF(Tabla1[[#This Row],[Código_Actividad]]="","",CONCATENATE(Tabla1[[#This Row],[POA]],".",Tabla1[[#This Row],[SRS]],".",Tabla1[[#This Row],[AREA]],".",Tabla1[[#This Row],[TIPO]]))</f>
        <v>#REF!</v>
      </c>
      <c r="C221" s="209" t="e">
        <f>IF(Tabla1[[#This Row],[Código_Actividad]]="","",'[7]Formulario PPGR1'!#REF!)</f>
        <v>#REF!</v>
      </c>
      <c r="D221" s="209" t="e">
        <f>IF(Tabla1[[#This Row],[Código_Actividad]]="","",'[7]Formulario PPGR1'!#REF!)</f>
        <v>#REF!</v>
      </c>
      <c r="E221" s="209" t="e">
        <f>IF(Tabla1[[#This Row],[Código_Actividad]]="","",'[7]Formulario PPGR1'!#REF!)</f>
        <v>#REF!</v>
      </c>
      <c r="F221" s="209" t="e">
        <f>IF(Tabla1[[#This Row],[Código_Actividad]]="","",'[7]Formulario PPGR1'!#REF!)</f>
        <v>#REF!</v>
      </c>
      <c r="G221" s="318" t="s">
        <v>1027</v>
      </c>
      <c r="H221" s="205" t="s">
        <v>1056</v>
      </c>
      <c r="I221" s="315" t="s">
        <v>124</v>
      </c>
      <c r="J221" s="313">
        <v>1</v>
      </c>
      <c r="K221" s="316">
        <v>319</v>
      </c>
      <c r="L221" s="316">
        <f>+Tabla1[[#This Row],[Precio Unitario]]*Tabla1[[#This Row],[Cantidad de Insumos]]</f>
        <v>319</v>
      </c>
      <c r="M221" s="323" t="s">
        <v>425</v>
      </c>
      <c r="N221" s="205" t="s">
        <v>86</v>
      </c>
    </row>
    <row r="222" spans="2:14" s="2" customFormat="1" ht="12.75" customHeight="1" x14ac:dyDescent="0.2">
      <c r="B222" s="209" t="e">
        <f>IF(Tabla1[[#This Row],[Código_Actividad]]="","",CONCATENATE(Tabla1[[#This Row],[POA]],".",Tabla1[[#This Row],[SRS]],".",Tabla1[[#This Row],[AREA]],".",Tabla1[[#This Row],[TIPO]]))</f>
        <v>#REF!</v>
      </c>
      <c r="C222" s="209" t="e">
        <f>IF(Tabla1[[#This Row],[Código_Actividad]]="","",'[7]Formulario PPGR1'!#REF!)</f>
        <v>#REF!</v>
      </c>
      <c r="D222" s="209" t="e">
        <f>IF(Tabla1[[#This Row],[Código_Actividad]]="","",'[7]Formulario PPGR1'!#REF!)</f>
        <v>#REF!</v>
      </c>
      <c r="E222" s="209" t="e">
        <f>IF(Tabla1[[#This Row],[Código_Actividad]]="","",'[7]Formulario PPGR1'!#REF!)</f>
        <v>#REF!</v>
      </c>
      <c r="F222" s="209" t="e">
        <f>IF(Tabla1[[#This Row],[Código_Actividad]]="","",'[7]Formulario PPGR1'!#REF!)</f>
        <v>#REF!</v>
      </c>
      <c r="G222" s="318" t="s">
        <v>1027</v>
      </c>
      <c r="H222" s="205" t="s">
        <v>825</v>
      </c>
      <c r="I222" s="315" t="s">
        <v>837</v>
      </c>
      <c r="J222" s="313">
        <v>2</v>
      </c>
      <c r="K222" s="316">
        <v>450</v>
      </c>
      <c r="L222" s="316">
        <f>+Tabla1[[#This Row],[Precio Unitario]]*Tabla1[[#This Row],[Cantidad de Insumos]]</f>
        <v>900</v>
      </c>
      <c r="M222" s="323" t="s">
        <v>102</v>
      </c>
      <c r="N222" s="205" t="s">
        <v>86</v>
      </c>
    </row>
    <row r="223" spans="2:14" s="2" customFormat="1" ht="12.75" customHeight="1" x14ac:dyDescent="0.2">
      <c r="B223" s="209" t="e">
        <f>IF(Tabla1[[#This Row],[Código_Actividad]]="","",CONCATENATE(Tabla1[[#This Row],[POA]],".",Tabla1[[#This Row],[SRS]],".",Tabla1[[#This Row],[AREA]],".",Tabla1[[#This Row],[TIPO]]))</f>
        <v>#REF!</v>
      </c>
      <c r="C223" s="209" t="e">
        <f>IF(Tabla1[[#This Row],[Código_Actividad]]="","",'[7]Formulario PPGR1'!#REF!)</f>
        <v>#REF!</v>
      </c>
      <c r="D223" s="209" t="e">
        <f>IF(Tabla1[[#This Row],[Código_Actividad]]="","",'[7]Formulario PPGR1'!#REF!)</f>
        <v>#REF!</v>
      </c>
      <c r="E223" s="209" t="e">
        <f>IF(Tabla1[[#This Row],[Código_Actividad]]="","",'[7]Formulario PPGR1'!#REF!)</f>
        <v>#REF!</v>
      </c>
      <c r="F223" s="209" t="e">
        <f>IF(Tabla1[[#This Row],[Código_Actividad]]="","",'[7]Formulario PPGR1'!#REF!)</f>
        <v>#REF!</v>
      </c>
      <c r="G223" s="318" t="s">
        <v>1027</v>
      </c>
      <c r="H223" s="205" t="s">
        <v>823</v>
      </c>
      <c r="I223" s="315" t="s">
        <v>717</v>
      </c>
      <c r="J223" s="313">
        <v>10</v>
      </c>
      <c r="K223" s="316">
        <v>150</v>
      </c>
      <c r="L223" s="316">
        <f>+Tabla1[[#This Row],[Precio Unitario]]*Tabla1[[#This Row],[Cantidad de Insumos]]</f>
        <v>1500</v>
      </c>
      <c r="M223" s="323" t="s">
        <v>102</v>
      </c>
      <c r="N223" s="205" t="s">
        <v>86</v>
      </c>
    </row>
    <row r="224" spans="2:14" s="2" customFormat="1" ht="12.75" customHeight="1" x14ac:dyDescent="0.2">
      <c r="B224" s="209" t="e">
        <f>IF(Tabla1[[#This Row],[Código_Actividad]]="","",CONCATENATE(Tabla1[[#This Row],[POA]],".",Tabla1[[#This Row],[SRS]],".",Tabla1[[#This Row],[AREA]],".",Tabla1[[#This Row],[TIPO]]))</f>
        <v>#REF!</v>
      </c>
      <c r="C224" s="209" t="e">
        <f>IF(Tabla1[[#This Row],[Código_Actividad]]="","",'[7]Formulario PPGR1'!#REF!)</f>
        <v>#REF!</v>
      </c>
      <c r="D224" s="209" t="e">
        <f>IF(Tabla1[[#This Row],[Código_Actividad]]="","",'[7]Formulario PPGR1'!#REF!)</f>
        <v>#REF!</v>
      </c>
      <c r="E224" s="209" t="e">
        <f>IF(Tabla1[[#This Row],[Código_Actividad]]="","",'[7]Formulario PPGR1'!#REF!)</f>
        <v>#REF!</v>
      </c>
      <c r="F224" s="209" t="e">
        <f>IF(Tabla1[[#This Row],[Código_Actividad]]="","",'[7]Formulario PPGR1'!#REF!)</f>
        <v>#REF!</v>
      </c>
      <c r="G224" s="318" t="s">
        <v>1027</v>
      </c>
      <c r="H224" s="205" t="s">
        <v>836</v>
      </c>
      <c r="I224" s="315" t="s">
        <v>839</v>
      </c>
      <c r="J224" s="313">
        <v>1</v>
      </c>
      <c r="K224" s="316">
        <v>50</v>
      </c>
      <c r="L224" s="316">
        <f>+Tabla1[[#This Row],[Precio Unitario]]*Tabla1[[#This Row],[Cantidad de Insumos]]</f>
        <v>50</v>
      </c>
      <c r="M224" s="323" t="s">
        <v>125</v>
      </c>
      <c r="N224" s="205" t="s">
        <v>86</v>
      </c>
    </row>
    <row r="225" spans="2:14" s="2" customFormat="1" ht="12.75" customHeight="1" x14ac:dyDescent="0.2">
      <c r="B225" s="209" t="e">
        <f>IF(Tabla1[[#This Row],[Código_Actividad]]="","",CONCATENATE(Tabla1[[#This Row],[POA]],".",Tabla1[[#This Row],[SRS]],".",Tabla1[[#This Row],[AREA]],".",Tabla1[[#This Row],[TIPO]]))</f>
        <v>#REF!</v>
      </c>
      <c r="C225" s="209" t="e">
        <f>IF(Tabla1[[#This Row],[Código_Actividad]]="","",'[7]Formulario PPGR1'!#REF!)</f>
        <v>#REF!</v>
      </c>
      <c r="D225" s="209" t="e">
        <f>IF(Tabla1[[#This Row],[Código_Actividad]]="","",'[7]Formulario PPGR1'!#REF!)</f>
        <v>#REF!</v>
      </c>
      <c r="E225" s="209" t="e">
        <f>IF(Tabla1[[#This Row],[Código_Actividad]]="","",'[7]Formulario PPGR1'!#REF!)</f>
        <v>#REF!</v>
      </c>
      <c r="F225" s="209" t="e">
        <f>IF(Tabla1[[#This Row],[Código_Actividad]]="","",'[7]Formulario PPGR1'!#REF!)</f>
        <v>#REF!</v>
      </c>
      <c r="G225" s="318" t="s">
        <v>1024</v>
      </c>
      <c r="H225" s="205" t="s">
        <v>826</v>
      </c>
      <c r="I225" s="315" t="s">
        <v>838</v>
      </c>
      <c r="J225" s="315">
        <v>1</v>
      </c>
      <c r="K225" s="324">
        <v>247.5</v>
      </c>
      <c r="L225" s="316">
        <v>225</v>
      </c>
      <c r="M225" s="323" t="s">
        <v>445</v>
      </c>
      <c r="N225" s="205" t="s">
        <v>86</v>
      </c>
    </row>
    <row r="226" spans="2:14" s="2" customFormat="1" ht="12.75" customHeight="1" x14ac:dyDescent="0.2">
      <c r="B226" s="209" t="e">
        <f>IF(Tabla1[[#This Row],[Código_Actividad]]="","",CONCATENATE(Tabla1[[#This Row],[POA]],".",Tabla1[[#This Row],[SRS]],".",Tabla1[[#This Row],[AREA]],".",Tabla1[[#This Row],[TIPO]]))</f>
        <v>#REF!</v>
      </c>
      <c r="C226" s="209" t="e">
        <f>IF(Tabla1[[#This Row],[Código_Actividad]]="","",'[7]Formulario PPGR1'!#REF!)</f>
        <v>#REF!</v>
      </c>
      <c r="D226" s="209" t="e">
        <f>IF(Tabla1[[#This Row],[Código_Actividad]]="","",'[7]Formulario PPGR1'!#REF!)</f>
        <v>#REF!</v>
      </c>
      <c r="E226" s="209" t="e">
        <f>IF(Tabla1[[#This Row],[Código_Actividad]]="","",'[7]Formulario PPGR1'!#REF!)</f>
        <v>#REF!</v>
      </c>
      <c r="F226" s="209" t="e">
        <f>IF(Tabla1[[#This Row],[Código_Actividad]]="","",'[7]Formulario PPGR1'!#REF!)</f>
        <v>#REF!</v>
      </c>
      <c r="G226" s="318" t="s">
        <v>1024</v>
      </c>
      <c r="H226" s="205" t="s">
        <v>1055</v>
      </c>
      <c r="I226" s="315" t="s">
        <v>124</v>
      </c>
      <c r="J226" s="315">
        <v>1</v>
      </c>
      <c r="K226" s="324">
        <v>151.80000000000001</v>
      </c>
      <c r="L226" s="316">
        <v>138</v>
      </c>
      <c r="M226" s="323" t="s">
        <v>1054</v>
      </c>
      <c r="N226" s="205" t="s">
        <v>86</v>
      </c>
    </row>
    <row r="227" spans="2:14" s="2" customFormat="1" ht="12.75" customHeight="1" x14ac:dyDescent="0.2">
      <c r="B227" s="209" t="e">
        <f>IF(Tabla1[[#This Row],[Código_Actividad]]="","",CONCATENATE(Tabla1[[#This Row],[POA]],".",Tabla1[[#This Row],[SRS]],".",Tabla1[[#This Row],[AREA]],".",Tabla1[[#This Row],[TIPO]]))</f>
        <v>#REF!</v>
      </c>
      <c r="C227" s="209" t="e">
        <f>IF(Tabla1[[#This Row],[Código_Actividad]]="","",'[7]Formulario PPGR1'!#REF!)</f>
        <v>#REF!</v>
      </c>
      <c r="D227" s="209" t="e">
        <f>IF(Tabla1[[#This Row],[Código_Actividad]]="","",'[7]Formulario PPGR1'!#REF!)</f>
        <v>#REF!</v>
      </c>
      <c r="E227" s="209" t="e">
        <f>IF(Tabla1[[#This Row],[Código_Actividad]]="","",'[7]Formulario PPGR1'!#REF!)</f>
        <v>#REF!</v>
      </c>
      <c r="F227" s="209" t="e">
        <f>IF(Tabla1[[#This Row],[Código_Actividad]]="","",'[7]Formulario PPGR1'!#REF!)</f>
        <v>#REF!</v>
      </c>
      <c r="G227" s="318" t="s">
        <v>1024</v>
      </c>
      <c r="H227" s="205" t="s">
        <v>1056</v>
      </c>
      <c r="I227" s="315" t="s">
        <v>124</v>
      </c>
      <c r="J227" s="315">
        <v>1</v>
      </c>
      <c r="K227" s="324">
        <v>319</v>
      </c>
      <c r="L227" s="316">
        <v>290</v>
      </c>
      <c r="M227" s="323" t="s">
        <v>425</v>
      </c>
      <c r="N227" s="205" t="s">
        <v>86</v>
      </c>
    </row>
    <row r="228" spans="2:14" s="2" customFormat="1" ht="12.75" customHeight="1" x14ac:dyDescent="0.2">
      <c r="B228" s="209" t="e">
        <f>IF(Tabla1[[#This Row],[Código_Actividad]]="","",CONCATENATE(Tabla1[[#This Row],[POA]],".",Tabla1[[#This Row],[SRS]],".",Tabla1[[#This Row],[AREA]],".",Tabla1[[#This Row],[TIPO]]))</f>
        <v>#REF!</v>
      </c>
      <c r="C228" s="209" t="e">
        <f>IF(Tabla1[[#This Row],[Código_Actividad]]="","",'[7]Formulario PPGR1'!#REF!)</f>
        <v>#REF!</v>
      </c>
      <c r="D228" s="209" t="e">
        <f>IF(Tabla1[[#This Row],[Código_Actividad]]="","",'[7]Formulario PPGR1'!#REF!)</f>
        <v>#REF!</v>
      </c>
      <c r="E228" s="209" t="e">
        <f>IF(Tabla1[[#This Row],[Código_Actividad]]="","",'[7]Formulario PPGR1'!#REF!)</f>
        <v>#REF!</v>
      </c>
      <c r="F228" s="209" t="e">
        <f>IF(Tabla1[[#This Row],[Código_Actividad]]="","",'[7]Formulario PPGR1'!#REF!)</f>
        <v>#REF!</v>
      </c>
      <c r="G228" s="318" t="s">
        <v>1025</v>
      </c>
      <c r="H228" s="205" t="s">
        <v>826</v>
      </c>
      <c r="I228" s="315" t="s">
        <v>838</v>
      </c>
      <c r="J228" s="315">
        <v>1</v>
      </c>
      <c r="K228" s="324">
        <v>247.5</v>
      </c>
      <c r="L228" s="316">
        <v>225</v>
      </c>
      <c r="M228" s="323" t="s">
        <v>445</v>
      </c>
      <c r="N228" s="205" t="s">
        <v>86</v>
      </c>
    </row>
    <row r="229" spans="2:14" s="2" customFormat="1" ht="12.75" customHeight="1" x14ac:dyDescent="0.2">
      <c r="B229" s="209" t="e">
        <f>IF(Tabla1[[#This Row],[Código_Actividad]]="","",CONCATENATE(Tabla1[[#This Row],[POA]],".",Tabla1[[#This Row],[SRS]],".",Tabla1[[#This Row],[AREA]],".",Tabla1[[#This Row],[TIPO]]))</f>
        <v>#REF!</v>
      </c>
      <c r="C229" s="209" t="e">
        <f>IF(Tabla1[[#This Row],[Código_Actividad]]="","",'[7]Formulario PPGR1'!#REF!)</f>
        <v>#REF!</v>
      </c>
      <c r="D229" s="209" t="e">
        <f>IF(Tabla1[[#This Row],[Código_Actividad]]="","",'[7]Formulario PPGR1'!#REF!)</f>
        <v>#REF!</v>
      </c>
      <c r="E229" s="209" t="e">
        <f>IF(Tabla1[[#This Row],[Código_Actividad]]="","",'[7]Formulario PPGR1'!#REF!)</f>
        <v>#REF!</v>
      </c>
      <c r="F229" s="209" t="e">
        <f>IF(Tabla1[[#This Row],[Código_Actividad]]="","",'[7]Formulario PPGR1'!#REF!)</f>
        <v>#REF!</v>
      </c>
      <c r="G229" s="318" t="s">
        <v>1025</v>
      </c>
      <c r="H229" s="205" t="s">
        <v>1055</v>
      </c>
      <c r="I229" s="315" t="s">
        <v>124</v>
      </c>
      <c r="J229" s="315">
        <v>1</v>
      </c>
      <c r="K229" s="324">
        <v>151.80000000000001</v>
      </c>
      <c r="L229" s="316">
        <v>138</v>
      </c>
      <c r="M229" s="323" t="s">
        <v>1054</v>
      </c>
      <c r="N229" s="205" t="s">
        <v>86</v>
      </c>
    </row>
    <row r="230" spans="2:14" s="2" customFormat="1" ht="12.75" customHeight="1" x14ac:dyDescent="0.2">
      <c r="B230" s="209" t="e">
        <f>IF(Tabla1[[#This Row],[Código_Actividad]]="","",CONCATENATE(Tabla1[[#This Row],[POA]],".",Tabla1[[#This Row],[SRS]],".",Tabla1[[#This Row],[AREA]],".",Tabla1[[#This Row],[TIPO]]))</f>
        <v>#REF!</v>
      </c>
      <c r="C230" s="209" t="e">
        <f>IF(Tabla1[[#This Row],[Código_Actividad]]="","",'[7]Formulario PPGR1'!#REF!)</f>
        <v>#REF!</v>
      </c>
      <c r="D230" s="209" t="e">
        <f>IF(Tabla1[[#This Row],[Código_Actividad]]="","",'[7]Formulario PPGR1'!#REF!)</f>
        <v>#REF!</v>
      </c>
      <c r="E230" s="209" t="e">
        <f>IF(Tabla1[[#This Row],[Código_Actividad]]="","",'[7]Formulario PPGR1'!#REF!)</f>
        <v>#REF!</v>
      </c>
      <c r="F230" s="209" t="e">
        <f>IF(Tabla1[[#This Row],[Código_Actividad]]="","",'[7]Formulario PPGR1'!#REF!)</f>
        <v>#REF!</v>
      </c>
      <c r="G230" s="318" t="s">
        <v>1026</v>
      </c>
      <c r="H230" s="205" t="s">
        <v>826</v>
      </c>
      <c r="I230" s="315" t="s">
        <v>838</v>
      </c>
      <c r="J230" s="313">
        <v>1</v>
      </c>
      <c r="K230" s="316">
        <v>247.5</v>
      </c>
      <c r="L230" s="316">
        <f>+Tabla1[[#This Row],[Precio Unitario]]*Tabla1[[#This Row],[Cantidad de Insumos]]</f>
        <v>247.5</v>
      </c>
      <c r="M230" s="323" t="s">
        <v>445</v>
      </c>
      <c r="N230" s="205" t="s">
        <v>86</v>
      </c>
    </row>
    <row r="231" spans="2:14" s="2" customFormat="1" ht="12.75" customHeight="1" x14ac:dyDescent="0.2">
      <c r="B231" s="209" t="e">
        <f>IF(Tabla1[[#This Row],[Código_Actividad]]="","",CONCATENATE(Tabla1[[#This Row],[POA]],".",Tabla1[[#This Row],[SRS]],".",Tabla1[[#This Row],[AREA]],".",Tabla1[[#This Row],[TIPO]]))</f>
        <v>#REF!</v>
      </c>
      <c r="C231" s="209" t="e">
        <f>IF(Tabla1[[#This Row],[Código_Actividad]]="","",'[7]Formulario PPGR1'!#REF!)</f>
        <v>#REF!</v>
      </c>
      <c r="D231" s="209" t="e">
        <f>IF(Tabla1[[#This Row],[Código_Actividad]]="","",'[7]Formulario PPGR1'!#REF!)</f>
        <v>#REF!</v>
      </c>
      <c r="E231" s="209" t="e">
        <f>IF(Tabla1[[#This Row],[Código_Actividad]]="","",'[7]Formulario PPGR1'!#REF!)</f>
        <v>#REF!</v>
      </c>
      <c r="F231" s="209" t="e">
        <f>IF(Tabla1[[#This Row],[Código_Actividad]]="","",'[7]Formulario PPGR1'!#REF!)</f>
        <v>#REF!</v>
      </c>
      <c r="G231" s="318" t="s">
        <v>1026</v>
      </c>
      <c r="H231" s="205" t="s">
        <v>1055</v>
      </c>
      <c r="I231" s="315" t="s">
        <v>124</v>
      </c>
      <c r="J231" s="313">
        <v>1</v>
      </c>
      <c r="K231" s="316">
        <v>151.80000000000001</v>
      </c>
      <c r="L231" s="316">
        <f>+Tabla1[[#This Row],[Precio Unitario]]*Tabla1[[#This Row],[Cantidad de Insumos]]</f>
        <v>151.80000000000001</v>
      </c>
      <c r="M231" s="323" t="s">
        <v>1054</v>
      </c>
      <c r="N231" s="205" t="s">
        <v>86</v>
      </c>
    </row>
    <row r="232" spans="2:14" s="2" customFormat="1" ht="12.75" customHeight="1" x14ac:dyDescent="0.2">
      <c r="B232" s="209" t="e">
        <f>IF(Tabla1[[#This Row],[Código_Actividad]]="","",CONCATENATE(Tabla1[[#This Row],[POA]],".",Tabla1[[#This Row],[SRS]],".",Tabla1[[#This Row],[AREA]],".",Tabla1[[#This Row],[TIPO]]))</f>
        <v>#REF!</v>
      </c>
      <c r="C232" s="209" t="e">
        <f>IF(Tabla1[[#This Row],[Código_Actividad]]="","",'[7]Formulario PPGR1'!#REF!)</f>
        <v>#REF!</v>
      </c>
      <c r="D232" s="209" t="e">
        <f>IF(Tabla1[[#This Row],[Código_Actividad]]="","",'[7]Formulario PPGR1'!#REF!)</f>
        <v>#REF!</v>
      </c>
      <c r="E232" s="209" t="e">
        <f>IF(Tabla1[[#This Row],[Código_Actividad]]="","",'[7]Formulario PPGR1'!#REF!)</f>
        <v>#REF!</v>
      </c>
      <c r="F232" s="209" t="e">
        <f>IF(Tabla1[[#This Row],[Código_Actividad]]="","",'[7]Formulario PPGR1'!#REF!)</f>
        <v>#REF!</v>
      </c>
      <c r="G232" s="318" t="s">
        <v>1026</v>
      </c>
      <c r="H232" s="205" t="s">
        <v>1056</v>
      </c>
      <c r="I232" s="315" t="s">
        <v>124</v>
      </c>
      <c r="J232" s="313">
        <v>1</v>
      </c>
      <c r="K232" s="316">
        <v>319</v>
      </c>
      <c r="L232" s="316">
        <f>+Tabla1[[#This Row],[Precio Unitario]]*Tabla1[[#This Row],[Cantidad de Insumos]]</f>
        <v>319</v>
      </c>
      <c r="M232" s="323" t="s">
        <v>425</v>
      </c>
      <c r="N232" s="205" t="s">
        <v>86</v>
      </c>
    </row>
    <row r="233" spans="2:14" s="2" customFormat="1" ht="12.75" customHeight="1" x14ac:dyDescent="0.2">
      <c r="B233" s="209" t="e">
        <f>IF(Tabla1[[#This Row],[Código_Actividad]]="","",CONCATENATE(Tabla1[[#This Row],[POA]],".",Tabla1[[#This Row],[SRS]],".",Tabla1[[#This Row],[AREA]],".",Tabla1[[#This Row],[TIPO]]))</f>
        <v>#REF!</v>
      </c>
      <c r="C233" s="209" t="e">
        <f>IF(Tabla1[[#This Row],[Código_Actividad]]="","",'[7]Formulario PPGR1'!#REF!)</f>
        <v>#REF!</v>
      </c>
      <c r="D233" s="209" t="e">
        <f>IF(Tabla1[[#This Row],[Código_Actividad]]="","",'[7]Formulario PPGR1'!#REF!)</f>
        <v>#REF!</v>
      </c>
      <c r="E233" s="209" t="e">
        <f>IF(Tabla1[[#This Row],[Código_Actividad]]="","",'[7]Formulario PPGR1'!#REF!)</f>
        <v>#REF!</v>
      </c>
      <c r="F233" s="209" t="e">
        <f>IF(Tabla1[[#This Row],[Código_Actividad]]="","",'[7]Formulario PPGR1'!#REF!)</f>
        <v>#REF!</v>
      </c>
      <c r="G233" s="318" t="s">
        <v>1026</v>
      </c>
      <c r="H233" s="205" t="s">
        <v>825</v>
      </c>
      <c r="I233" s="315" t="s">
        <v>837</v>
      </c>
      <c r="J233" s="313">
        <v>2</v>
      </c>
      <c r="K233" s="316">
        <v>450</v>
      </c>
      <c r="L233" s="316">
        <f>+Tabla1[[#This Row],[Precio Unitario]]*Tabla1[[#This Row],[Cantidad de Insumos]]</f>
        <v>900</v>
      </c>
      <c r="M233" s="323" t="s">
        <v>102</v>
      </c>
      <c r="N233" s="205" t="s">
        <v>86</v>
      </c>
    </row>
    <row r="234" spans="2:14" s="2" customFormat="1" ht="12.75" customHeight="1" x14ac:dyDescent="0.2">
      <c r="B234" s="209" t="e">
        <f>IF(Tabla1[[#This Row],[Código_Actividad]]="","",CONCATENATE(Tabla1[[#This Row],[POA]],".",Tabla1[[#This Row],[SRS]],".",Tabla1[[#This Row],[AREA]],".",Tabla1[[#This Row],[TIPO]]))</f>
        <v>#REF!</v>
      </c>
      <c r="C234" s="209" t="e">
        <f>IF(Tabla1[[#This Row],[Código_Actividad]]="","",'[7]Formulario PPGR1'!#REF!)</f>
        <v>#REF!</v>
      </c>
      <c r="D234" s="209" t="e">
        <f>IF(Tabla1[[#This Row],[Código_Actividad]]="","",'[7]Formulario PPGR1'!#REF!)</f>
        <v>#REF!</v>
      </c>
      <c r="E234" s="209" t="e">
        <f>IF(Tabla1[[#This Row],[Código_Actividad]]="","",'[7]Formulario PPGR1'!#REF!)</f>
        <v>#REF!</v>
      </c>
      <c r="F234" s="209" t="e">
        <f>IF(Tabla1[[#This Row],[Código_Actividad]]="","",'[7]Formulario PPGR1'!#REF!)</f>
        <v>#REF!</v>
      </c>
      <c r="G234" s="318" t="s">
        <v>1026</v>
      </c>
      <c r="H234" s="205" t="s">
        <v>823</v>
      </c>
      <c r="I234" s="315" t="s">
        <v>717</v>
      </c>
      <c r="J234" s="313">
        <v>8</v>
      </c>
      <c r="K234" s="316">
        <v>150</v>
      </c>
      <c r="L234" s="316">
        <f>+Tabla1[[#This Row],[Precio Unitario]]*Tabla1[[#This Row],[Cantidad de Insumos]]</f>
        <v>1200</v>
      </c>
      <c r="M234" s="323" t="s">
        <v>102</v>
      </c>
      <c r="N234" s="205" t="s">
        <v>86</v>
      </c>
    </row>
    <row r="235" spans="2:14" s="2" customFormat="1" ht="12.75" customHeight="1" x14ac:dyDescent="0.2">
      <c r="B235" s="209" t="e">
        <f>IF(Tabla1[[#This Row],[Código_Actividad]]="","",CONCATENATE(Tabla1[[#This Row],[POA]],".",Tabla1[[#This Row],[SRS]],".",Tabla1[[#This Row],[AREA]],".",Tabla1[[#This Row],[TIPO]]))</f>
        <v>#REF!</v>
      </c>
      <c r="C235" s="209" t="e">
        <f>IF(Tabla1[[#This Row],[Código_Actividad]]="","",'[7]Formulario PPGR1'!#REF!)</f>
        <v>#REF!</v>
      </c>
      <c r="D235" s="209" t="e">
        <f>IF(Tabla1[[#This Row],[Código_Actividad]]="","",'[7]Formulario PPGR1'!#REF!)</f>
        <v>#REF!</v>
      </c>
      <c r="E235" s="209" t="e">
        <f>IF(Tabla1[[#This Row],[Código_Actividad]]="","",'[7]Formulario PPGR1'!#REF!)</f>
        <v>#REF!</v>
      </c>
      <c r="F235" s="209" t="e">
        <f>IF(Tabla1[[#This Row],[Código_Actividad]]="","",'[7]Formulario PPGR1'!#REF!)</f>
        <v>#REF!</v>
      </c>
      <c r="G235" s="318" t="s">
        <v>1026</v>
      </c>
      <c r="H235" s="205" t="s">
        <v>836</v>
      </c>
      <c r="I235" s="315" t="s">
        <v>839</v>
      </c>
      <c r="J235" s="313">
        <v>1</v>
      </c>
      <c r="K235" s="316">
        <v>50</v>
      </c>
      <c r="L235" s="316">
        <f>+Tabla1[[#This Row],[Precio Unitario]]*Tabla1[[#This Row],[Cantidad de Insumos]]</f>
        <v>50</v>
      </c>
      <c r="M235" s="323" t="s">
        <v>125</v>
      </c>
      <c r="N235" s="205" t="s">
        <v>86</v>
      </c>
    </row>
    <row r="236" spans="2:14" s="2" customFormat="1" ht="12.75" customHeight="1" x14ac:dyDescent="0.2">
      <c r="B236" s="209" t="e">
        <f>IF(Tabla1[[#This Row],[Código_Actividad]]="","",CONCATENATE(Tabla1[[#This Row],[POA]],".",Tabla1[[#This Row],[SRS]],".",Tabla1[[#This Row],[AREA]],".",Tabla1[[#This Row],[TIPO]]))</f>
        <v>#REF!</v>
      </c>
      <c r="C236" s="209" t="e">
        <f>IF(Tabla1[[#This Row],[Código_Actividad]]="","",'[7]Formulario PPGR1'!#REF!)</f>
        <v>#REF!</v>
      </c>
      <c r="D236" s="209" t="e">
        <f>IF(Tabla1[[#This Row],[Código_Actividad]]="","",'[7]Formulario PPGR1'!#REF!)</f>
        <v>#REF!</v>
      </c>
      <c r="E236" s="209" t="e">
        <f>IF(Tabla1[[#This Row],[Código_Actividad]]="","",'[7]Formulario PPGR1'!#REF!)</f>
        <v>#REF!</v>
      </c>
      <c r="F236" s="209" t="e">
        <f>IF(Tabla1[[#This Row],[Código_Actividad]]="","",'[7]Formulario PPGR1'!#REF!)</f>
        <v>#REF!</v>
      </c>
      <c r="G236" s="318" t="s">
        <v>1029</v>
      </c>
      <c r="H236" s="205" t="s">
        <v>826</v>
      </c>
      <c r="I236" s="315" t="s">
        <v>838</v>
      </c>
      <c r="J236" s="313">
        <v>1</v>
      </c>
      <c r="K236" s="316">
        <v>247.5</v>
      </c>
      <c r="L236" s="316">
        <f>+Tabla1[[#This Row],[Precio Unitario]]*Tabla1[[#This Row],[Cantidad de Insumos]]</f>
        <v>247.5</v>
      </c>
      <c r="M236" s="323" t="s">
        <v>445</v>
      </c>
      <c r="N236" s="205" t="s">
        <v>86</v>
      </c>
    </row>
    <row r="237" spans="2:14" s="2" customFormat="1" ht="12.75" customHeight="1" x14ac:dyDescent="0.2">
      <c r="B237" s="209" t="e">
        <f>IF(Tabla1[[#This Row],[Código_Actividad]]="","",CONCATENATE(Tabla1[[#This Row],[POA]],".",Tabla1[[#This Row],[SRS]],".",Tabla1[[#This Row],[AREA]],".",Tabla1[[#This Row],[TIPO]]))</f>
        <v>#REF!</v>
      </c>
      <c r="C237" s="209" t="e">
        <f>IF(Tabla1[[#This Row],[Código_Actividad]]="","",'[7]Formulario PPGR1'!#REF!)</f>
        <v>#REF!</v>
      </c>
      <c r="D237" s="209" t="e">
        <f>IF(Tabla1[[#This Row],[Código_Actividad]]="","",'[7]Formulario PPGR1'!#REF!)</f>
        <v>#REF!</v>
      </c>
      <c r="E237" s="209" t="e">
        <f>IF(Tabla1[[#This Row],[Código_Actividad]]="","",'[7]Formulario PPGR1'!#REF!)</f>
        <v>#REF!</v>
      </c>
      <c r="F237" s="209" t="e">
        <f>IF(Tabla1[[#This Row],[Código_Actividad]]="","",'[7]Formulario PPGR1'!#REF!)</f>
        <v>#REF!</v>
      </c>
      <c r="G237" s="318" t="s">
        <v>1029</v>
      </c>
      <c r="H237" s="205" t="s">
        <v>1055</v>
      </c>
      <c r="I237" s="315" t="s">
        <v>124</v>
      </c>
      <c r="J237" s="313">
        <v>1</v>
      </c>
      <c r="K237" s="316">
        <v>151.80000000000001</v>
      </c>
      <c r="L237" s="316">
        <f>+Tabla1[[#This Row],[Precio Unitario]]*Tabla1[[#This Row],[Cantidad de Insumos]]</f>
        <v>151.80000000000001</v>
      </c>
      <c r="M237" s="323" t="s">
        <v>1054</v>
      </c>
      <c r="N237" s="205" t="s">
        <v>86</v>
      </c>
    </row>
    <row r="238" spans="2:14" s="2" customFormat="1" ht="12.75" customHeight="1" x14ac:dyDescent="0.2">
      <c r="B238" s="209" t="e">
        <f>IF(Tabla1[[#This Row],[Código_Actividad]]="","",CONCATENATE(Tabla1[[#This Row],[POA]],".",Tabla1[[#This Row],[SRS]],".",Tabla1[[#This Row],[AREA]],".",Tabla1[[#This Row],[TIPO]]))</f>
        <v>#REF!</v>
      </c>
      <c r="C238" s="209" t="e">
        <f>IF(Tabla1[[#This Row],[Código_Actividad]]="","",'[7]Formulario PPGR1'!#REF!)</f>
        <v>#REF!</v>
      </c>
      <c r="D238" s="209" t="e">
        <f>IF(Tabla1[[#This Row],[Código_Actividad]]="","",'[7]Formulario PPGR1'!#REF!)</f>
        <v>#REF!</v>
      </c>
      <c r="E238" s="209" t="e">
        <f>IF(Tabla1[[#This Row],[Código_Actividad]]="","",'[7]Formulario PPGR1'!#REF!)</f>
        <v>#REF!</v>
      </c>
      <c r="F238" s="209" t="e">
        <f>IF(Tabla1[[#This Row],[Código_Actividad]]="","",'[7]Formulario PPGR1'!#REF!)</f>
        <v>#REF!</v>
      </c>
      <c r="G238" s="318" t="s">
        <v>1029</v>
      </c>
      <c r="H238" s="205" t="s">
        <v>1056</v>
      </c>
      <c r="I238" s="315" t="s">
        <v>124</v>
      </c>
      <c r="J238" s="313">
        <v>1</v>
      </c>
      <c r="K238" s="316">
        <v>319</v>
      </c>
      <c r="L238" s="316">
        <f>+Tabla1[[#This Row],[Precio Unitario]]*Tabla1[[#This Row],[Cantidad de Insumos]]</f>
        <v>319</v>
      </c>
      <c r="M238" s="323" t="s">
        <v>425</v>
      </c>
      <c r="N238" s="205" t="s">
        <v>86</v>
      </c>
    </row>
    <row r="239" spans="2:14" s="2" customFormat="1" ht="12.75" customHeight="1" x14ac:dyDescent="0.2">
      <c r="B239" s="209" t="e">
        <f>IF(Tabla1[[#This Row],[Código_Actividad]]="","",CONCATENATE(Tabla1[[#This Row],[POA]],".",Tabla1[[#This Row],[SRS]],".",Tabla1[[#This Row],[AREA]],".",Tabla1[[#This Row],[TIPO]]))</f>
        <v>#REF!</v>
      </c>
      <c r="C239" s="209" t="e">
        <f>IF(Tabla1[[#This Row],[Código_Actividad]]="","",'[7]Formulario PPGR1'!#REF!)</f>
        <v>#REF!</v>
      </c>
      <c r="D239" s="209" t="e">
        <f>IF(Tabla1[[#This Row],[Código_Actividad]]="","",'[7]Formulario PPGR1'!#REF!)</f>
        <v>#REF!</v>
      </c>
      <c r="E239" s="209" t="e">
        <f>IF(Tabla1[[#This Row],[Código_Actividad]]="","",'[7]Formulario PPGR1'!#REF!)</f>
        <v>#REF!</v>
      </c>
      <c r="F239" s="209" t="e">
        <f>IF(Tabla1[[#This Row],[Código_Actividad]]="","",'[7]Formulario PPGR1'!#REF!)</f>
        <v>#REF!</v>
      </c>
      <c r="G239" s="318" t="s">
        <v>1029</v>
      </c>
      <c r="H239" s="205" t="s">
        <v>825</v>
      </c>
      <c r="I239" s="315" t="s">
        <v>837</v>
      </c>
      <c r="J239" s="313">
        <v>2</v>
      </c>
      <c r="K239" s="316">
        <v>450</v>
      </c>
      <c r="L239" s="316">
        <f>+Tabla1[[#This Row],[Precio Unitario]]*Tabla1[[#This Row],[Cantidad de Insumos]]</f>
        <v>900</v>
      </c>
      <c r="M239" s="323" t="s">
        <v>102</v>
      </c>
      <c r="N239" s="205" t="s">
        <v>86</v>
      </c>
    </row>
    <row r="240" spans="2:14" s="2" customFormat="1" ht="12.75" customHeight="1" x14ac:dyDescent="0.2">
      <c r="B240" s="209" t="e">
        <f>IF(Tabla1[[#This Row],[Código_Actividad]]="","",CONCATENATE(Tabla1[[#This Row],[POA]],".",Tabla1[[#This Row],[SRS]],".",Tabla1[[#This Row],[AREA]],".",Tabla1[[#This Row],[TIPO]]))</f>
        <v>#REF!</v>
      </c>
      <c r="C240" s="209" t="e">
        <f>IF(Tabla1[[#This Row],[Código_Actividad]]="","",'[7]Formulario PPGR1'!#REF!)</f>
        <v>#REF!</v>
      </c>
      <c r="D240" s="209" t="e">
        <f>IF(Tabla1[[#This Row],[Código_Actividad]]="","",'[7]Formulario PPGR1'!#REF!)</f>
        <v>#REF!</v>
      </c>
      <c r="E240" s="209" t="e">
        <f>IF(Tabla1[[#This Row],[Código_Actividad]]="","",'[7]Formulario PPGR1'!#REF!)</f>
        <v>#REF!</v>
      </c>
      <c r="F240" s="209" t="e">
        <f>IF(Tabla1[[#This Row],[Código_Actividad]]="","",'[7]Formulario PPGR1'!#REF!)</f>
        <v>#REF!</v>
      </c>
      <c r="G240" s="318" t="s">
        <v>1029</v>
      </c>
      <c r="H240" s="205" t="s">
        <v>823</v>
      </c>
      <c r="I240" s="315" t="s">
        <v>717</v>
      </c>
      <c r="J240" s="313">
        <v>20</v>
      </c>
      <c r="K240" s="316">
        <v>150</v>
      </c>
      <c r="L240" s="316">
        <f>+Tabla1[[#This Row],[Precio Unitario]]*Tabla1[[#This Row],[Cantidad de Insumos]]</f>
        <v>3000</v>
      </c>
      <c r="M240" s="323" t="s">
        <v>102</v>
      </c>
      <c r="N240" s="205" t="s">
        <v>86</v>
      </c>
    </row>
    <row r="241" spans="2:14" s="2" customFormat="1" ht="12.75" customHeight="1" x14ac:dyDescent="0.2">
      <c r="B241" s="209" t="e">
        <f>IF(Tabla1[[#This Row],[Código_Actividad]]="","",CONCATENATE(Tabla1[[#This Row],[POA]],".",Tabla1[[#This Row],[SRS]],".",Tabla1[[#This Row],[AREA]],".",Tabla1[[#This Row],[TIPO]]))</f>
        <v>#REF!</v>
      </c>
      <c r="C241" s="209" t="e">
        <f>IF(Tabla1[[#This Row],[Código_Actividad]]="","",'[7]Formulario PPGR1'!#REF!)</f>
        <v>#REF!</v>
      </c>
      <c r="D241" s="209" t="e">
        <f>IF(Tabla1[[#This Row],[Código_Actividad]]="","",'[7]Formulario PPGR1'!#REF!)</f>
        <v>#REF!</v>
      </c>
      <c r="E241" s="209" t="e">
        <f>IF(Tabla1[[#This Row],[Código_Actividad]]="","",'[7]Formulario PPGR1'!#REF!)</f>
        <v>#REF!</v>
      </c>
      <c r="F241" s="209" t="e">
        <f>IF(Tabla1[[#This Row],[Código_Actividad]]="","",'[7]Formulario PPGR1'!#REF!)</f>
        <v>#REF!</v>
      </c>
      <c r="G241" s="318" t="s">
        <v>1029</v>
      </c>
      <c r="H241" s="205" t="s">
        <v>836</v>
      </c>
      <c r="I241" s="315" t="s">
        <v>839</v>
      </c>
      <c r="J241" s="313">
        <v>1</v>
      </c>
      <c r="K241" s="316">
        <v>50</v>
      </c>
      <c r="L241" s="316">
        <f>+Tabla1[[#This Row],[Precio Unitario]]*Tabla1[[#This Row],[Cantidad de Insumos]]</f>
        <v>50</v>
      </c>
      <c r="M241" s="323" t="s">
        <v>125</v>
      </c>
      <c r="N241" s="205" t="s">
        <v>86</v>
      </c>
    </row>
    <row r="242" spans="2:14" s="2" customFormat="1" ht="12.75" customHeight="1" x14ac:dyDescent="0.2">
      <c r="B242" s="209" t="e">
        <f>IF(Tabla1[[#This Row],[Código_Actividad]]="","",CONCATENATE(Tabla1[[#This Row],[POA]],".",Tabla1[[#This Row],[SRS]],".",Tabla1[[#This Row],[AREA]],".",Tabla1[[#This Row],[TIPO]]))</f>
        <v>#REF!</v>
      </c>
      <c r="C242" s="209" t="e">
        <f>IF(Tabla1[[#This Row],[Código_Actividad]]="","",'[7]Formulario PPGR1'!#REF!)</f>
        <v>#REF!</v>
      </c>
      <c r="D242" s="209" t="e">
        <f>IF(Tabla1[[#This Row],[Código_Actividad]]="","",'[7]Formulario PPGR1'!#REF!)</f>
        <v>#REF!</v>
      </c>
      <c r="E242" s="209" t="e">
        <f>IF(Tabla1[[#This Row],[Código_Actividad]]="","",'[7]Formulario PPGR1'!#REF!)</f>
        <v>#REF!</v>
      </c>
      <c r="F242" s="209" t="e">
        <f>IF(Tabla1[[#This Row],[Código_Actividad]]="","",'[7]Formulario PPGR1'!#REF!)</f>
        <v>#REF!</v>
      </c>
      <c r="G242" s="318" t="s">
        <v>1030</v>
      </c>
      <c r="H242" s="205" t="s">
        <v>826</v>
      </c>
      <c r="I242" s="315" t="s">
        <v>838</v>
      </c>
      <c r="J242" s="313">
        <v>1</v>
      </c>
      <c r="K242" s="316">
        <v>247.5</v>
      </c>
      <c r="L242" s="316">
        <f>+Tabla1[[#This Row],[Precio Unitario]]*Tabla1[[#This Row],[Cantidad de Insumos]]</f>
        <v>247.5</v>
      </c>
      <c r="M242" s="323" t="s">
        <v>445</v>
      </c>
      <c r="N242" s="205" t="s">
        <v>86</v>
      </c>
    </row>
    <row r="243" spans="2:14" s="2" customFormat="1" ht="12.75" customHeight="1" x14ac:dyDescent="0.2">
      <c r="B243" s="209" t="e">
        <f>IF(Tabla1[[#This Row],[Código_Actividad]]="","",CONCATENATE(Tabla1[[#This Row],[POA]],".",Tabla1[[#This Row],[SRS]],".",Tabla1[[#This Row],[AREA]],".",Tabla1[[#This Row],[TIPO]]))</f>
        <v>#REF!</v>
      </c>
      <c r="C243" s="209" t="e">
        <f>IF(Tabla1[[#This Row],[Código_Actividad]]="","",'[7]Formulario PPGR1'!#REF!)</f>
        <v>#REF!</v>
      </c>
      <c r="D243" s="209" t="e">
        <f>IF(Tabla1[[#This Row],[Código_Actividad]]="","",'[7]Formulario PPGR1'!#REF!)</f>
        <v>#REF!</v>
      </c>
      <c r="E243" s="209" t="e">
        <f>IF(Tabla1[[#This Row],[Código_Actividad]]="","",'[7]Formulario PPGR1'!#REF!)</f>
        <v>#REF!</v>
      </c>
      <c r="F243" s="209" t="e">
        <f>IF(Tabla1[[#This Row],[Código_Actividad]]="","",'[7]Formulario PPGR1'!#REF!)</f>
        <v>#REF!</v>
      </c>
      <c r="G243" s="318" t="s">
        <v>1030</v>
      </c>
      <c r="H243" s="205" t="s">
        <v>1055</v>
      </c>
      <c r="I243" s="315" t="s">
        <v>124</v>
      </c>
      <c r="J243" s="313">
        <v>1</v>
      </c>
      <c r="K243" s="316">
        <v>151.80000000000001</v>
      </c>
      <c r="L243" s="316">
        <f>+Tabla1[[#This Row],[Precio Unitario]]*Tabla1[[#This Row],[Cantidad de Insumos]]</f>
        <v>151.80000000000001</v>
      </c>
      <c r="M243" s="323" t="s">
        <v>1054</v>
      </c>
      <c r="N243" s="205" t="s">
        <v>86</v>
      </c>
    </row>
    <row r="244" spans="2:14" s="2" customFormat="1" ht="12.75" customHeight="1" x14ac:dyDescent="0.2">
      <c r="B244" s="209" t="e">
        <f>IF(Tabla1[[#This Row],[Código_Actividad]]="","",CONCATENATE(Tabla1[[#This Row],[POA]],".",Tabla1[[#This Row],[SRS]],".",Tabla1[[#This Row],[AREA]],".",Tabla1[[#This Row],[TIPO]]))</f>
        <v>#REF!</v>
      </c>
      <c r="C244" s="209" t="e">
        <f>IF(Tabla1[[#This Row],[Código_Actividad]]="","",'[7]Formulario PPGR1'!#REF!)</f>
        <v>#REF!</v>
      </c>
      <c r="D244" s="209" t="e">
        <f>IF(Tabla1[[#This Row],[Código_Actividad]]="","",'[7]Formulario PPGR1'!#REF!)</f>
        <v>#REF!</v>
      </c>
      <c r="E244" s="209" t="e">
        <f>IF(Tabla1[[#This Row],[Código_Actividad]]="","",'[7]Formulario PPGR1'!#REF!)</f>
        <v>#REF!</v>
      </c>
      <c r="F244" s="209" t="e">
        <f>IF(Tabla1[[#This Row],[Código_Actividad]]="","",'[7]Formulario PPGR1'!#REF!)</f>
        <v>#REF!</v>
      </c>
      <c r="G244" s="318" t="s">
        <v>1030</v>
      </c>
      <c r="H244" s="205" t="s">
        <v>1056</v>
      </c>
      <c r="I244" s="315" t="s">
        <v>124</v>
      </c>
      <c r="J244" s="313">
        <v>1</v>
      </c>
      <c r="K244" s="316">
        <v>319</v>
      </c>
      <c r="L244" s="316">
        <f>+Tabla1[[#This Row],[Precio Unitario]]*Tabla1[[#This Row],[Cantidad de Insumos]]</f>
        <v>319</v>
      </c>
      <c r="M244" s="323" t="s">
        <v>425</v>
      </c>
      <c r="N244" s="205" t="s">
        <v>86</v>
      </c>
    </row>
    <row r="245" spans="2:14" s="2" customFormat="1" ht="12.75" customHeight="1" x14ac:dyDescent="0.2">
      <c r="B245" s="209" t="e">
        <f>IF(Tabla1[[#This Row],[Código_Actividad]]="","",CONCATENATE(Tabla1[[#This Row],[POA]],".",Tabla1[[#This Row],[SRS]],".",Tabla1[[#This Row],[AREA]],".",Tabla1[[#This Row],[TIPO]]))</f>
        <v>#REF!</v>
      </c>
      <c r="C245" s="209" t="e">
        <f>IF(Tabla1[[#This Row],[Código_Actividad]]="","",'[7]Formulario PPGR1'!#REF!)</f>
        <v>#REF!</v>
      </c>
      <c r="D245" s="209" t="e">
        <f>IF(Tabla1[[#This Row],[Código_Actividad]]="","",'[7]Formulario PPGR1'!#REF!)</f>
        <v>#REF!</v>
      </c>
      <c r="E245" s="209" t="e">
        <f>IF(Tabla1[[#This Row],[Código_Actividad]]="","",'[7]Formulario PPGR1'!#REF!)</f>
        <v>#REF!</v>
      </c>
      <c r="F245" s="209" t="e">
        <f>IF(Tabla1[[#This Row],[Código_Actividad]]="","",'[7]Formulario PPGR1'!#REF!)</f>
        <v>#REF!</v>
      </c>
      <c r="G245" s="318" t="s">
        <v>1030</v>
      </c>
      <c r="H245" s="205" t="s">
        <v>825</v>
      </c>
      <c r="I245" s="315" t="s">
        <v>837</v>
      </c>
      <c r="J245" s="313">
        <v>2</v>
      </c>
      <c r="K245" s="316">
        <v>450</v>
      </c>
      <c r="L245" s="316">
        <f>+Tabla1[[#This Row],[Precio Unitario]]*Tabla1[[#This Row],[Cantidad de Insumos]]</f>
        <v>900</v>
      </c>
      <c r="M245" s="323" t="s">
        <v>102</v>
      </c>
      <c r="N245" s="205" t="s">
        <v>86</v>
      </c>
    </row>
    <row r="246" spans="2:14" s="2" customFormat="1" ht="12.75" customHeight="1" x14ac:dyDescent="0.2">
      <c r="B246" s="209" t="e">
        <f>IF(Tabla1[[#This Row],[Código_Actividad]]="","",CONCATENATE(Tabla1[[#This Row],[POA]],".",Tabla1[[#This Row],[SRS]],".",Tabla1[[#This Row],[AREA]],".",Tabla1[[#This Row],[TIPO]]))</f>
        <v>#REF!</v>
      </c>
      <c r="C246" s="209" t="e">
        <f>IF(Tabla1[[#This Row],[Código_Actividad]]="","",'[7]Formulario PPGR1'!#REF!)</f>
        <v>#REF!</v>
      </c>
      <c r="D246" s="209" t="e">
        <f>IF(Tabla1[[#This Row],[Código_Actividad]]="","",'[7]Formulario PPGR1'!#REF!)</f>
        <v>#REF!</v>
      </c>
      <c r="E246" s="209" t="e">
        <f>IF(Tabla1[[#This Row],[Código_Actividad]]="","",'[7]Formulario PPGR1'!#REF!)</f>
        <v>#REF!</v>
      </c>
      <c r="F246" s="209" t="e">
        <f>IF(Tabla1[[#This Row],[Código_Actividad]]="","",'[7]Formulario PPGR1'!#REF!)</f>
        <v>#REF!</v>
      </c>
      <c r="G246" s="318" t="s">
        <v>1030</v>
      </c>
      <c r="H246" s="205" t="s">
        <v>823</v>
      </c>
      <c r="I246" s="315" t="s">
        <v>717</v>
      </c>
      <c r="J246" s="313">
        <v>20</v>
      </c>
      <c r="K246" s="316">
        <v>150</v>
      </c>
      <c r="L246" s="316">
        <f>+Tabla1[[#This Row],[Precio Unitario]]*Tabla1[[#This Row],[Cantidad de Insumos]]</f>
        <v>3000</v>
      </c>
      <c r="M246" s="323" t="s">
        <v>102</v>
      </c>
      <c r="N246" s="205" t="s">
        <v>86</v>
      </c>
    </row>
    <row r="247" spans="2:14" customFormat="1" ht="12.75" customHeight="1" x14ac:dyDescent="0.2">
      <c r="B247" s="209" t="e">
        <f>IF(Tabla1[[#This Row],[Código_Actividad]]="","",CONCATENATE(Tabla1[[#This Row],[POA]],".",Tabla1[[#This Row],[SRS]],".",Tabla1[[#This Row],[AREA]],".",Tabla1[[#This Row],[TIPO]]))</f>
        <v>#REF!</v>
      </c>
      <c r="C247" s="209" t="e">
        <f>IF(Tabla1[[#This Row],[Código_Actividad]]="","",'[7]Formulario PPGR1'!#REF!)</f>
        <v>#REF!</v>
      </c>
      <c r="D247" s="209" t="e">
        <f>IF(Tabla1[[#This Row],[Código_Actividad]]="","",'[7]Formulario PPGR1'!#REF!)</f>
        <v>#REF!</v>
      </c>
      <c r="E247" s="209" t="e">
        <f>IF(Tabla1[[#This Row],[Código_Actividad]]="","",'[7]Formulario PPGR1'!#REF!)</f>
        <v>#REF!</v>
      </c>
      <c r="F247" s="209" t="e">
        <f>IF(Tabla1[[#This Row],[Código_Actividad]]="","",'[7]Formulario PPGR1'!#REF!)</f>
        <v>#REF!</v>
      </c>
      <c r="G247" s="318" t="s">
        <v>1030</v>
      </c>
      <c r="H247" s="205" t="s">
        <v>836</v>
      </c>
      <c r="I247" s="315" t="s">
        <v>839</v>
      </c>
      <c r="J247" s="313">
        <v>1</v>
      </c>
      <c r="K247" s="316">
        <v>50</v>
      </c>
      <c r="L247" s="316">
        <f>+Tabla1[[#This Row],[Precio Unitario]]*Tabla1[[#This Row],[Cantidad de Insumos]]</f>
        <v>50</v>
      </c>
      <c r="M247" s="323" t="s">
        <v>125</v>
      </c>
      <c r="N247" s="205" t="s">
        <v>86</v>
      </c>
    </row>
    <row r="248" spans="2:14" customFormat="1" ht="12.75" customHeight="1" x14ac:dyDescent="0.2">
      <c r="B248" s="209" t="e">
        <f>IF(Tabla1[[#This Row],[Código_Actividad]]="","",CONCATENATE(Tabla1[[#This Row],[POA]],".",Tabla1[[#This Row],[SRS]],".",Tabla1[[#This Row],[AREA]],".",Tabla1[[#This Row],[TIPO]]))</f>
        <v>#REF!</v>
      </c>
      <c r="C248" s="209" t="e">
        <f>IF(Tabla1[[#This Row],[Código_Actividad]]="","",'[7]Formulario PPGR1'!#REF!)</f>
        <v>#REF!</v>
      </c>
      <c r="D248" s="209" t="e">
        <f>IF(Tabla1[[#This Row],[Código_Actividad]]="","",'[7]Formulario PPGR1'!#REF!)</f>
        <v>#REF!</v>
      </c>
      <c r="E248" s="209" t="e">
        <f>IF(Tabla1[[#This Row],[Código_Actividad]]="","",'[7]Formulario PPGR1'!#REF!)</f>
        <v>#REF!</v>
      </c>
      <c r="F248" s="209" t="e">
        <f>IF(Tabla1[[#This Row],[Código_Actividad]]="","",'[7]Formulario PPGR1'!#REF!)</f>
        <v>#REF!</v>
      </c>
      <c r="G248" s="318" t="s">
        <v>1031</v>
      </c>
      <c r="H248" s="205" t="s">
        <v>826</v>
      </c>
      <c r="I248" s="315" t="s">
        <v>838</v>
      </c>
      <c r="J248" s="313">
        <v>1</v>
      </c>
      <c r="K248" s="316">
        <v>247.5</v>
      </c>
      <c r="L248" s="316">
        <f>+Tabla1[[#This Row],[Precio Unitario]]*Tabla1[[#This Row],[Cantidad de Insumos]]</f>
        <v>247.5</v>
      </c>
      <c r="M248" s="323" t="s">
        <v>445</v>
      </c>
      <c r="N248" s="205" t="s">
        <v>86</v>
      </c>
    </row>
    <row r="249" spans="2:14" customFormat="1" ht="12.75" customHeight="1" x14ac:dyDescent="0.2">
      <c r="B249" s="209" t="e">
        <f>IF(Tabla1[[#This Row],[Código_Actividad]]="","",CONCATENATE(Tabla1[[#This Row],[POA]],".",Tabla1[[#This Row],[SRS]],".",Tabla1[[#This Row],[AREA]],".",Tabla1[[#This Row],[TIPO]]))</f>
        <v>#REF!</v>
      </c>
      <c r="C249" s="209" t="e">
        <f>IF(Tabla1[[#This Row],[Código_Actividad]]="","",'[7]Formulario PPGR1'!#REF!)</f>
        <v>#REF!</v>
      </c>
      <c r="D249" s="209" t="e">
        <f>IF(Tabla1[[#This Row],[Código_Actividad]]="","",'[7]Formulario PPGR1'!#REF!)</f>
        <v>#REF!</v>
      </c>
      <c r="E249" s="209" t="e">
        <f>IF(Tabla1[[#This Row],[Código_Actividad]]="","",'[7]Formulario PPGR1'!#REF!)</f>
        <v>#REF!</v>
      </c>
      <c r="F249" s="209" t="e">
        <f>IF(Tabla1[[#This Row],[Código_Actividad]]="","",'[7]Formulario PPGR1'!#REF!)</f>
        <v>#REF!</v>
      </c>
      <c r="G249" s="318" t="s">
        <v>1031</v>
      </c>
      <c r="H249" s="205" t="s">
        <v>1055</v>
      </c>
      <c r="I249" s="315" t="s">
        <v>124</v>
      </c>
      <c r="J249" s="313">
        <v>1</v>
      </c>
      <c r="K249" s="316">
        <v>151.80000000000001</v>
      </c>
      <c r="L249" s="316">
        <f>+Tabla1[[#This Row],[Precio Unitario]]*Tabla1[[#This Row],[Cantidad de Insumos]]</f>
        <v>151.80000000000001</v>
      </c>
      <c r="M249" s="323" t="s">
        <v>1054</v>
      </c>
      <c r="N249" s="205" t="s">
        <v>86</v>
      </c>
    </row>
    <row r="250" spans="2:14" customFormat="1" ht="12.75" customHeight="1" x14ac:dyDescent="0.2">
      <c r="B250" s="209" t="e">
        <f>IF(Tabla1[[#This Row],[Código_Actividad]]="","",CONCATENATE(Tabla1[[#This Row],[POA]],".",Tabla1[[#This Row],[SRS]],".",Tabla1[[#This Row],[AREA]],".",Tabla1[[#This Row],[TIPO]]))</f>
        <v>#REF!</v>
      </c>
      <c r="C250" s="209" t="e">
        <f>IF(Tabla1[[#This Row],[Código_Actividad]]="","",'[7]Formulario PPGR1'!#REF!)</f>
        <v>#REF!</v>
      </c>
      <c r="D250" s="209" t="e">
        <f>IF(Tabla1[[#This Row],[Código_Actividad]]="","",'[7]Formulario PPGR1'!#REF!)</f>
        <v>#REF!</v>
      </c>
      <c r="E250" s="209" t="e">
        <f>IF(Tabla1[[#This Row],[Código_Actividad]]="","",'[7]Formulario PPGR1'!#REF!)</f>
        <v>#REF!</v>
      </c>
      <c r="F250" s="209" t="e">
        <f>IF(Tabla1[[#This Row],[Código_Actividad]]="","",'[7]Formulario PPGR1'!#REF!)</f>
        <v>#REF!</v>
      </c>
      <c r="G250" s="318" t="s">
        <v>1031</v>
      </c>
      <c r="H250" s="205" t="s">
        <v>1056</v>
      </c>
      <c r="I250" s="315" t="s">
        <v>124</v>
      </c>
      <c r="J250" s="313">
        <v>1</v>
      </c>
      <c r="K250" s="316">
        <v>319</v>
      </c>
      <c r="L250" s="316">
        <f>+Tabla1[[#This Row],[Precio Unitario]]*Tabla1[[#This Row],[Cantidad de Insumos]]</f>
        <v>319</v>
      </c>
      <c r="M250" s="323" t="s">
        <v>425</v>
      </c>
      <c r="N250" s="205" t="s">
        <v>86</v>
      </c>
    </row>
    <row r="251" spans="2:14" customFormat="1" ht="12.75" customHeight="1" x14ac:dyDescent="0.2">
      <c r="B251" s="209" t="e">
        <f>IF(Tabla1[[#This Row],[Código_Actividad]]="","",CONCATENATE(Tabla1[[#This Row],[POA]],".",Tabla1[[#This Row],[SRS]],".",Tabla1[[#This Row],[AREA]],".",Tabla1[[#This Row],[TIPO]]))</f>
        <v>#REF!</v>
      </c>
      <c r="C251" s="209" t="e">
        <f>IF(Tabla1[[#This Row],[Código_Actividad]]="","",'[7]Formulario PPGR1'!#REF!)</f>
        <v>#REF!</v>
      </c>
      <c r="D251" s="209" t="e">
        <f>IF(Tabla1[[#This Row],[Código_Actividad]]="","",'[7]Formulario PPGR1'!#REF!)</f>
        <v>#REF!</v>
      </c>
      <c r="E251" s="209" t="e">
        <f>IF(Tabla1[[#This Row],[Código_Actividad]]="","",'[7]Formulario PPGR1'!#REF!)</f>
        <v>#REF!</v>
      </c>
      <c r="F251" s="209" t="e">
        <f>IF(Tabla1[[#This Row],[Código_Actividad]]="","",'[7]Formulario PPGR1'!#REF!)</f>
        <v>#REF!</v>
      </c>
      <c r="G251" s="318" t="s">
        <v>1031</v>
      </c>
      <c r="H251" s="205" t="s">
        <v>825</v>
      </c>
      <c r="I251" s="315" t="s">
        <v>837</v>
      </c>
      <c r="J251" s="313">
        <v>2</v>
      </c>
      <c r="K251" s="316">
        <v>450</v>
      </c>
      <c r="L251" s="316">
        <f>+Tabla1[[#This Row],[Precio Unitario]]*Tabla1[[#This Row],[Cantidad de Insumos]]</f>
        <v>900</v>
      </c>
      <c r="M251" s="323" t="s">
        <v>102</v>
      </c>
      <c r="N251" s="205" t="s">
        <v>86</v>
      </c>
    </row>
    <row r="252" spans="2:14" customFormat="1" ht="12.75" customHeight="1" x14ac:dyDescent="0.2">
      <c r="B252" s="209" t="e">
        <f>IF(Tabla1[[#This Row],[Código_Actividad]]="","",CONCATENATE(Tabla1[[#This Row],[POA]],".",Tabla1[[#This Row],[SRS]],".",Tabla1[[#This Row],[AREA]],".",Tabla1[[#This Row],[TIPO]]))</f>
        <v>#REF!</v>
      </c>
      <c r="C252" s="209" t="e">
        <f>IF(Tabla1[[#This Row],[Código_Actividad]]="","",'[7]Formulario PPGR1'!#REF!)</f>
        <v>#REF!</v>
      </c>
      <c r="D252" s="209" t="e">
        <f>IF(Tabla1[[#This Row],[Código_Actividad]]="","",'[7]Formulario PPGR1'!#REF!)</f>
        <v>#REF!</v>
      </c>
      <c r="E252" s="209" t="e">
        <f>IF(Tabla1[[#This Row],[Código_Actividad]]="","",'[7]Formulario PPGR1'!#REF!)</f>
        <v>#REF!</v>
      </c>
      <c r="F252" s="209" t="e">
        <f>IF(Tabla1[[#This Row],[Código_Actividad]]="","",'[7]Formulario PPGR1'!#REF!)</f>
        <v>#REF!</v>
      </c>
      <c r="G252" s="318" t="s">
        <v>1031</v>
      </c>
      <c r="H252" s="205" t="s">
        <v>823</v>
      </c>
      <c r="I252" s="315" t="s">
        <v>717</v>
      </c>
      <c r="J252" s="313">
        <v>20</v>
      </c>
      <c r="K252" s="316">
        <v>150</v>
      </c>
      <c r="L252" s="316">
        <f>+Tabla1[[#This Row],[Precio Unitario]]*Tabla1[[#This Row],[Cantidad de Insumos]]</f>
        <v>3000</v>
      </c>
      <c r="M252" s="323" t="s">
        <v>102</v>
      </c>
      <c r="N252" s="205" t="s">
        <v>86</v>
      </c>
    </row>
    <row r="253" spans="2:14" customFormat="1" ht="12.75" customHeight="1" x14ac:dyDescent="0.2">
      <c r="B253" s="209" t="e">
        <f>IF(Tabla1[[#This Row],[Código_Actividad]]="","",CONCATENATE(Tabla1[[#This Row],[POA]],".",Tabla1[[#This Row],[SRS]],".",Tabla1[[#This Row],[AREA]],".",Tabla1[[#This Row],[TIPO]]))</f>
        <v>#REF!</v>
      </c>
      <c r="C253" s="209" t="e">
        <f>IF(Tabla1[[#This Row],[Código_Actividad]]="","",'[7]Formulario PPGR1'!#REF!)</f>
        <v>#REF!</v>
      </c>
      <c r="D253" s="209" t="e">
        <f>IF(Tabla1[[#This Row],[Código_Actividad]]="","",'[7]Formulario PPGR1'!#REF!)</f>
        <v>#REF!</v>
      </c>
      <c r="E253" s="209" t="e">
        <f>IF(Tabla1[[#This Row],[Código_Actividad]]="","",'[7]Formulario PPGR1'!#REF!)</f>
        <v>#REF!</v>
      </c>
      <c r="F253" s="209" t="e">
        <f>IF(Tabla1[[#This Row],[Código_Actividad]]="","",'[7]Formulario PPGR1'!#REF!)</f>
        <v>#REF!</v>
      </c>
      <c r="G253" s="318" t="s">
        <v>1031</v>
      </c>
      <c r="H253" s="205" t="s">
        <v>836</v>
      </c>
      <c r="I253" s="315" t="s">
        <v>839</v>
      </c>
      <c r="J253" s="313">
        <v>1</v>
      </c>
      <c r="K253" s="316">
        <v>50</v>
      </c>
      <c r="L253" s="316">
        <f>+Tabla1[[#This Row],[Precio Unitario]]*Tabla1[[#This Row],[Cantidad de Insumos]]</f>
        <v>50</v>
      </c>
      <c r="M253" s="323" t="s">
        <v>125</v>
      </c>
      <c r="N253" s="205" t="s">
        <v>86</v>
      </c>
    </row>
    <row r="254" spans="2:14" customFormat="1" ht="12.75" customHeight="1" x14ac:dyDescent="0.2">
      <c r="B254" s="209" t="e">
        <f>IF(Tabla1[[#This Row],[Código_Actividad]]="","",CONCATENATE(Tabla1[[#This Row],[POA]],".",Tabla1[[#This Row],[SRS]],".",Tabla1[[#This Row],[AREA]],".",Tabla1[[#This Row],[TIPO]]))</f>
        <v>#REF!</v>
      </c>
      <c r="C254" s="209" t="e">
        <f>IF(Tabla1[[#This Row],[Código_Actividad]]="","",'[7]Formulario PPGR1'!#REF!)</f>
        <v>#REF!</v>
      </c>
      <c r="D254" s="209" t="e">
        <f>IF(Tabla1[[#This Row],[Código_Actividad]]="","",'[7]Formulario PPGR1'!#REF!)</f>
        <v>#REF!</v>
      </c>
      <c r="E254" s="209" t="e">
        <f>IF(Tabla1[[#This Row],[Código_Actividad]]="","",'[7]Formulario PPGR1'!#REF!)</f>
        <v>#REF!</v>
      </c>
      <c r="F254" s="209" t="e">
        <f>IF(Tabla1[[#This Row],[Código_Actividad]]="","",'[7]Formulario PPGR1'!#REF!)</f>
        <v>#REF!</v>
      </c>
      <c r="G254" s="318" t="s">
        <v>1032</v>
      </c>
      <c r="H254" s="205" t="s">
        <v>826</v>
      </c>
      <c r="I254" s="315" t="s">
        <v>838</v>
      </c>
      <c r="J254" s="313">
        <v>1</v>
      </c>
      <c r="K254" s="316">
        <v>247.5</v>
      </c>
      <c r="L254" s="316">
        <f>+Tabla1[[#This Row],[Precio Unitario]]*Tabla1[[#This Row],[Cantidad de Insumos]]</f>
        <v>247.5</v>
      </c>
      <c r="M254" s="323" t="s">
        <v>445</v>
      </c>
      <c r="N254" s="205" t="s">
        <v>86</v>
      </c>
    </row>
    <row r="255" spans="2:14" customFormat="1" ht="12.75" customHeight="1" x14ac:dyDescent="0.2">
      <c r="B255" s="209" t="e">
        <f>IF(Tabla1[[#This Row],[Código_Actividad]]="","",CONCATENATE(Tabla1[[#This Row],[POA]],".",Tabla1[[#This Row],[SRS]],".",Tabla1[[#This Row],[AREA]],".",Tabla1[[#This Row],[TIPO]]))</f>
        <v>#REF!</v>
      </c>
      <c r="C255" s="209" t="e">
        <f>IF(Tabla1[[#This Row],[Código_Actividad]]="","",'[7]Formulario PPGR1'!#REF!)</f>
        <v>#REF!</v>
      </c>
      <c r="D255" s="209" t="e">
        <f>IF(Tabla1[[#This Row],[Código_Actividad]]="","",'[7]Formulario PPGR1'!#REF!)</f>
        <v>#REF!</v>
      </c>
      <c r="E255" s="209" t="e">
        <f>IF(Tabla1[[#This Row],[Código_Actividad]]="","",'[7]Formulario PPGR1'!#REF!)</f>
        <v>#REF!</v>
      </c>
      <c r="F255" s="209" t="e">
        <f>IF(Tabla1[[#This Row],[Código_Actividad]]="","",'[7]Formulario PPGR1'!#REF!)</f>
        <v>#REF!</v>
      </c>
      <c r="G255" s="318" t="s">
        <v>1032</v>
      </c>
      <c r="H255" s="205" t="s">
        <v>1055</v>
      </c>
      <c r="I255" s="315" t="s">
        <v>124</v>
      </c>
      <c r="J255" s="313">
        <v>1</v>
      </c>
      <c r="K255" s="316">
        <v>151.80000000000001</v>
      </c>
      <c r="L255" s="316">
        <f>+Tabla1[[#This Row],[Precio Unitario]]*Tabla1[[#This Row],[Cantidad de Insumos]]</f>
        <v>151.80000000000001</v>
      </c>
      <c r="M255" s="323" t="s">
        <v>1054</v>
      </c>
      <c r="N255" s="205" t="s">
        <v>86</v>
      </c>
    </row>
    <row r="256" spans="2:14" customFormat="1" ht="12.75" customHeight="1" x14ac:dyDescent="0.2">
      <c r="B256" s="209" t="e">
        <f>IF(Tabla1[[#This Row],[Código_Actividad]]="","",CONCATENATE(Tabla1[[#This Row],[POA]],".",Tabla1[[#This Row],[SRS]],".",Tabla1[[#This Row],[AREA]],".",Tabla1[[#This Row],[TIPO]]))</f>
        <v>#REF!</v>
      </c>
      <c r="C256" s="209" t="e">
        <f>IF(Tabla1[[#This Row],[Código_Actividad]]="","",'[7]Formulario PPGR1'!#REF!)</f>
        <v>#REF!</v>
      </c>
      <c r="D256" s="209" t="e">
        <f>IF(Tabla1[[#This Row],[Código_Actividad]]="","",'[7]Formulario PPGR1'!#REF!)</f>
        <v>#REF!</v>
      </c>
      <c r="E256" s="209" t="e">
        <f>IF(Tabla1[[#This Row],[Código_Actividad]]="","",'[7]Formulario PPGR1'!#REF!)</f>
        <v>#REF!</v>
      </c>
      <c r="F256" s="209" t="e">
        <f>IF(Tabla1[[#This Row],[Código_Actividad]]="","",'[7]Formulario PPGR1'!#REF!)</f>
        <v>#REF!</v>
      </c>
      <c r="G256" s="318" t="s">
        <v>1032</v>
      </c>
      <c r="H256" s="205" t="s">
        <v>1056</v>
      </c>
      <c r="I256" s="315" t="s">
        <v>124</v>
      </c>
      <c r="J256" s="313">
        <v>1</v>
      </c>
      <c r="K256" s="316">
        <v>319</v>
      </c>
      <c r="L256" s="316">
        <f>+Tabla1[[#This Row],[Precio Unitario]]*Tabla1[[#This Row],[Cantidad de Insumos]]</f>
        <v>319</v>
      </c>
      <c r="M256" s="323" t="s">
        <v>425</v>
      </c>
      <c r="N256" s="205" t="s">
        <v>86</v>
      </c>
    </row>
    <row r="257" spans="2:14" customFormat="1" ht="12.75" customHeight="1" x14ac:dyDescent="0.2">
      <c r="B257" s="209" t="e">
        <f>IF(Tabla1[[#This Row],[Código_Actividad]]="","",CONCATENATE(Tabla1[[#This Row],[POA]],".",Tabla1[[#This Row],[SRS]],".",Tabla1[[#This Row],[AREA]],".",Tabla1[[#This Row],[TIPO]]))</f>
        <v>#REF!</v>
      </c>
      <c r="C257" s="209" t="e">
        <f>IF(Tabla1[[#This Row],[Código_Actividad]]="","",'[7]Formulario PPGR1'!#REF!)</f>
        <v>#REF!</v>
      </c>
      <c r="D257" s="209" t="e">
        <f>IF(Tabla1[[#This Row],[Código_Actividad]]="","",'[7]Formulario PPGR1'!#REF!)</f>
        <v>#REF!</v>
      </c>
      <c r="E257" s="209" t="e">
        <f>IF(Tabla1[[#This Row],[Código_Actividad]]="","",'[7]Formulario PPGR1'!#REF!)</f>
        <v>#REF!</v>
      </c>
      <c r="F257" s="209" t="e">
        <f>IF(Tabla1[[#This Row],[Código_Actividad]]="","",'[7]Formulario PPGR1'!#REF!)</f>
        <v>#REF!</v>
      </c>
      <c r="G257" s="318" t="s">
        <v>1032</v>
      </c>
      <c r="H257" s="205" t="s">
        <v>825</v>
      </c>
      <c r="I257" s="315" t="s">
        <v>837</v>
      </c>
      <c r="J257" s="313">
        <v>2</v>
      </c>
      <c r="K257" s="316">
        <v>450</v>
      </c>
      <c r="L257" s="316">
        <f>+Tabla1[[#This Row],[Precio Unitario]]*Tabla1[[#This Row],[Cantidad de Insumos]]</f>
        <v>900</v>
      </c>
      <c r="M257" s="323" t="s">
        <v>102</v>
      </c>
      <c r="N257" s="205" t="s">
        <v>86</v>
      </c>
    </row>
    <row r="258" spans="2:14" customFormat="1" ht="12.75" customHeight="1" x14ac:dyDescent="0.2">
      <c r="B258" s="209" t="e">
        <f>IF(Tabla1[[#This Row],[Código_Actividad]]="","",CONCATENATE(Tabla1[[#This Row],[POA]],".",Tabla1[[#This Row],[SRS]],".",Tabla1[[#This Row],[AREA]],".",Tabla1[[#This Row],[TIPO]]))</f>
        <v>#REF!</v>
      </c>
      <c r="C258" s="209" t="e">
        <f>IF(Tabla1[[#This Row],[Código_Actividad]]="","",'[7]Formulario PPGR1'!#REF!)</f>
        <v>#REF!</v>
      </c>
      <c r="D258" s="209" t="e">
        <f>IF(Tabla1[[#This Row],[Código_Actividad]]="","",'[7]Formulario PPGR1'!#REF!)</f>
        <v>#REF!</v>
      </c>
      <c r="E258" s="209" t="e">
        <f>IF(Tabla1[[#This Row],[Código_Actividad]]="","",'[7]Formulario PPGR1'!#REF!)</f>
        <v>#REF!</v>
      </c>
      <c r="F258" s="209" t="e">
        <f>IF(Tabla1[[#This Row],[Código_Actividad]]="","",'[7]Formulario PPGR1'!#REF!)</f>
        <v>#REF!</v>
      </c>
      <c r="G258" s="318" t="s">
        <v>1032</v>
      </c>
      <c r="H258" s="205" t="s">
        <v>823</v>
      </c>
      <c r="I258" s="315" t="s">
        <v>717</v>
      </c>
      <c r="J258" s="313">
        <v>20</v>
      </c>
      <c r="K258" s="316">
        <v>150</v>
      </c>
      <c r="L258" s="316">
        <f>+Tabla1[[#This Row],[Precio Unitario]]*Tabla1[[#This Row],[Cantidad de Insumos]]</f>
        <v>3000</v>
      </c>
      <c r="M258" s="323" t="s">
        <v>102</v>
      </c>
      <c r="N258" s="205" t="s">
        <v>86</v>
      </c>
    </row>
    <row r="259" spans="2:14" customFormat="1" ht="12.75" customHeight="1" x14ac:dyDescent="0.2">
      <c r="B259" s="209" t="e">
        <f>IF(Tabla1[[#This Row],[Código_Actividad]]="","",CONCATENATE(Tabla1[[#This Row],[POA]],".",Tabla1[[#This Row],[SRS]],".",Tabla1[[#This Row],[AREA]],".",Tabla1[[#This Row],[TIPO]]))</f>
        <v>#REF!</v>
      </c>
      <c r="C259" s="209" t="e">
        <f>IF(Tabla1[[#This Row],[Código_Actividad]]="","",'[7]Formulario PPGR1'!#REF!)</f>
        <v>#REF!</v>
      </c>
      <c r="D259" s="209" t="e">
        <f>IF(Tabla1[[#This Row],[Código_Actividad]]="","",'[7]Formulario PPGR1'!#REF!)</f>
        <v>#REF!</v>
      </c>
      <c r="E259" s="209" t="e">
        <f>IF(Tabla1[[#This Row],[Código_Actividad]]="","",'[7]Formulario PPGR1'!#REF!)</f>
        <v>#REF!</v>
      </c>
      <c r="F259" s="209" t="e">
        <f>IF(Tabla1[[#This Row],[Código_Actividad]]="","",'[7]Formulario PPGR1'!#REF!)</f>
        <v>#REF!</v>
      </c>
      <c r="G259" s="318" t="s">
        <v>1032</v>
      </c>
      <c r="H259" s="205" t="s">
        <v>836</v>
      </c>
      <c r="I259" s="315" t="s">
        <v>839</v>
      </c>
      <c r="J259" s="313">
        <v>1</v>
      </c>
      <c r="K259" s="316">
        <v>50</v>
      </c>
      <c r="L259" s="316">
        <f>+Tabla1[[#This Row],[Precio Unitario]]*Tabla1[[#This Row],[Cantidad de Insumos]]</f>
        <v>50</v>
      </c>
      <c r="M259" s="323" t="s">
        <v>125</v>
      </c>
      <c r="N259" s="205" t="s">
        <v>86</v>
      </c>
    </row>
    <row r="260" spans="2:14" customFormat="1" ht="12.75" customHeight="1" x14ac:dyDescent="0.2">
      <c r="B260" s="209" t="e">
        <f>IF(Tabla1[[#This Row],[Código_Actividad]]="","",CONCATENATE(Tabla1[[#This Row],[POA]],".",Tabla1[[#This Row],[SRS]],".",Tabla1[[#This Row],[AREA]],".",Tabla1[[#This Row],[TIPO]]))</f>
        <v>#REF!</v>
      </c>
      <c r="C260" s="209" t="e">
        <f>IF(Tabla1[[#This Row],[Código_Actividad]]="","",'[7]Formulario PPGR1'!#REF!)</f>
        <v>#REF!</v>
      </c>
      <c r="D260" s="209" t="e">
        <f>IF(Tabla1[[#This Row],[Código_Actividad]]="","",'[7]Formulario PPGR1'!#REF!)</f>
        <v>#REF!</v>
      </c>
      <c r="E260" s="209" t="e">
        <f>IF(Tabla1[[#This Row],[Código_Actividad]]="","",'[7]Formulario PPGR1'!#REF!)</f>
        <v>#REF!</v>
      </c>
      <c r="F260" s="209" t="e">
        <f>IF(Tabla1[[#This Row],[Código_Actividad]]="","",'[7]Formulario PPGR1'!#REF!)</f>
        <v>#REF!</v>
      </c>
      <c r="G260" s="318" t="s">
        <v>921</v>
      </c>
      <c r="H260" s="205" t="s">
        <v>826</v>
      </c>
      <c r="I260" s="311" t="s">
        <v>838</v>
      </c>
      <c r="J260" s="204">
        <v>4</v>
      </c>
      <c r="K260" s="207">
        <v>247.5</v>
      </c>
      <c r="L260" s="207">
        <f>+Tabla1[[#This Row],[Precio Unitario]]*Tabla1[[#This Row],[Cantidad de Insumos]]</f>
        <v>990</v>
      </c>
      <c r="M260" s="323" t="s">
        <v>445</v>
      </c>
      <c r="N260" s="205" t="s">
        <v>86</v>
      </c>
    </row>
    <row r="261" spans="2:14" customFormat="1" ht="12.75" customHeight="1" x14ac:dyDescent="0.2">
      <c r="B261" s="209" t="e">
        <f>IF(Tabla1[[#This Row],[Código_Actividad]]="","",CONCATENATE(Tabla1[[#This Row],[POA]],".",Tabla1[[#This Row],[SRS]],".",Tabla1[[#This Row],[AREA]],".",Tabla1[[#This Row],[TIPO]]))</f>
        <v>#REF!</v>
      </c>
      <c r="C261" s="209" t="e">
        <f>IF(Tabla1[[#This Row],[Código_Actividad]]="","",'[7]Formulario PPGR1'!#REF!)</f>
        <v>#REF!</v>
      </c>
      <c r="D261" s="209" t="e">
        <f>IF(Tabla1[[#This Row],[Código_Actividad]]="","",'[7]Formulario PPGR1'!#REF!)</f>
        <v>#REF!</v>
      </c>
      <c r="E261" s="209" t="e">
        <f>IF(Tabla1[[#This Row],[Código_Actividad]]="","",'[7]Formulario PPGR1'!#REF!)</f>
        <v>#REF!</v>
      </c>
      <c r="F261" s="209" t="e">
        <f>IF(Tabla1[[#This Row],[Código_Actividad]]="","",'[7]Formulario PPGR1'!#REF!)</f>
        <v>#REF!</v>
      </c>
      <c r="G261" s="318" t="s">
        <v>921</v>
      </c>
      <c r="H261" s="205" t="s">
        <v>1055</v>
      </c>
      <c r="I261" s="311" t="s">
        <v>124</v>
      </c>
      <c r="J261" s="204">
        <v>25</v>
      </c>
      <c r="K261" s="207">
        <v>151.80000000000001</v>
      </c>
      <c r="L261" s="207">
        <f>+Tabla1[[#This Row],[Precio Unitario]]*Tabla1[[#This Row],[Cantidad de Insumos]]</f>
        <v>3795.0000000000005</v>
      </c>
      <c r="M261" s="323" t="s">
        <v>1054</v>
      </c>
      <c r="N261" s="205" t="s">
        <v>86</v>
      </c>
    </row>
    <row r="262" spans="2:14" customFormat="1" ht="12.75" customHeight="1" x14ac:dyDescent="0.2">
      <c r="B262" s="209" t="e">
        <f>IF(Tabla1[[#This Row],[Código_Actividad]]="","",CONCATENATE(Tabla1[[#This Row],[POA]],".",Tabla1[[#This Row],[SRS]],".",Tabla1[[#This Row],[AREA]],".",Tabla1[[#This Row],[TIPO]]))</f>
        <v>#REF!</v>
      </c>
      <c r="C262" s="209" t="e">
        <f>IF(Tabla1[[#This Row],[Código_Actividad]]="","",'[7]Formulario PPGR1'!#REF!)</f>
        <v>#REF!</v>
      </c>
      <c r="D262" s="209" t="e">
        <f>IF(Tabla1[[#This Row],[Código_Actividad]]="","",'[7]Formulario PPGR1'!#REF!)</f>
        <v>#REF!</v>
      </c>
      <c r="E262" s="209" t="e">
        <f>IF(Tabla1[[#This Row],[Código_Actividad]]="","",'[7]Formulario PPGR1'!#REF!)</f>
        <v>#REF!</v>
      </c>
      <c r="F262" s="209" t="e">
        <f>IF(Tabla1[[#This Row],[Código_Actividad]]="","",'[7]Formulario PPGR1'!#REF!)</f>
        <v>#REF!</v>
      </c>
      <c r="G262" s="318" t="s">
        <v>921</v>
      </c>
      <c r="H262" s="205" t="s">
        <v>1056</v>
      </c>
      <c r="I262" s="311" t="s">
        <v>124</v>
      </c>
      <c r="J262" s="204">
        <v>2</v>
      </c>
      <c r="K262" s="207">
        <v>319</v>
      </c>
      <c r="L262" s="207">
        <f>+Tabla1[[#This Row],[Precio Unitario]]*Tabla1[[#This Row],[Cantidad de Insumos]]</f>
        <v>638</v>
      </c>
      <c r="M262" s="323" t="s">
        <v>425</v>
      </c>
      <c r="N262" s="205" t="s">
        <v>86</v>
      </c>
    </row>
    <row r="263" spans="2:14" customFormat="1" ht="12.75" customHeight="1" x14ac:dyDescent="0.2">
      <c r="B263" s="209" t="e">
        <f>IF(Tabla1[[#This Row],[Código_Actividad]]="","",CONCATENATE(Tabla1[[#This Row],[POA]],".",Tabla1[[#This Row],[SRS]],".",Tabla1[[#This Row],[AREA]],".",Tabla1[[#This Row],[TIPO]]))</f>
        <v>#REF!</v>
      </c>
      <c r="C263" s="209" t="e">
        <f>IF(Tabla1[[#This Row],[Código_Actividad]]="","",'[7]Formulario PPGR1'!#REF!)</f>
        <v>#REF!</v>
      </c>
      <c r="D263" s="209" t="e">
        <f>IF(Tabla1[[#This Row],[Código_Actividad]]="","",'[7]Formulario PPGR1'!#REF!)</f>
        <v>#REF!</v>
      </c>
      <c r="E263" s="209" t="e">
        <f>IF(Tabla1[[#This Row],[Código_Actividad]]="","",'[7]Formulario PPGR1'!#REF!)</f>
        <v>#REF!</v>
      </c>
      <c r="F263" s="209" t="e">
        <f>IF(Tabla1[[#This Row],[Código_Actividad]]="","",'[7]Formulario PPGR1'!#REF!)</f>
        <v>#REF!</v>
      </c>
      <c r="G263" s="318" t="s">
        <v>921</v>
      </c>
      <c r="H263" s="205" t="s">
        <v>825</v>
      </c>
      <c r="I263" s="311" t="s">
        <v>837</v>
      </c>
      <c r="J263" s="204">
        <v>40</v>
      </c>
      <c r="K263" s="207">
        <v>450</v>
      </c>
      <c r="L263" s="207">
        <f>+Tabla1[[#This Row],[Precio Unitario]]*Tabla1[[#This Row],[Cantidad de Insumos]]</f>
        <v>18000</v>
      </c>
      <c r="M263" s="323" t="s">
        <v>102</v>
      </c>
      <c r="N263" s="205" t="s">
        <v>86</v>
      </c>
    </row>
    <row r="264" spans="2:14" customFormat="1" ht="12.75" customHeight="1" x14ac:dyDescent="0.2">
      <c r="B264" s="209" t="e">
        <f>IF(Tabla1[[#This Row],[Código_Actividad]]="","",CONCATENATE(Tabla1[[#This Row],[POA]],".",Tabla1[[#This Row],[SRS]],".",Tabla1[[#This Row],[AREA]],".",Tabla1[[#This Row],[TIPO]]))</f>
        <v>#REF!</v>
      </c>
      <c r="C264" s="209" t="e">
        <f>IF(Tabla1[[#This Row],[Código_Actividad]]="","",'[7]Formulario PPGR1'!#REF!)</f>
        <v>#REF!</v>
      </c>
      <c r="D264" s="209" t="e">
        <f>IF(Tabla1[[#This Row],[Código_Actividad]]="","",'[7]Formulario PPGR1'!#REF!)</f>
        <v>#REF!</v>
      </c>
      <c r="E264" s="209" t="e">
        <f>IF(Tabla1[[#This Row],[Código_Actividad]]="","",'[7]Formulario PPGR1'!#REF!)</f>
        <v>#REF!</v>
      </c>
      <c r="F264" s="209" t="e">
        <f>IF(Tabla1[[#This Row],[Código_Actividad]]="","",'[7]Formulario PPGR1'!#REF!)</f>
        <v>#REF!</v>
      </c>
      <c r="G264" s="318" t="s">
        <v>921</v>
      </c>
      <c r="H264" s="205" t="s">
        <v>823</v>
      </c>
      <c r="I264" s="311" t="s">
        <v>717</v>
      </c>
      <c r="J264" s="204">
        <v>200</v>
      </c>
      <c r="K264" s="207">
        <v>150</v>
      </c>
      <c r="L264" s="207">
        <f>+Tabla1[[#This Row],[Precio Unitario]]*Tabla1[[#This Row],[Cantidad de Insumos]]</f>
        <v>30000</v>
      </c>
      <c r="M264" s="323" t="s">
        <v>102</v>
      </c>
      <c r="N264" s="205" t="s">
        <v>86</v>
      </c>
    </row>
    <row r="265" spans="2:14" customFormat="1" ht="12.75" customHeight="1" x14ac:dyDescent="0.2">
      <c r="B265" s="209" t="e">
        <f>IF(Tabla1[[#This Row],[Código_Actividad]]="","",CONCATENATE(Tabla1[[#This Row],[POA]],".",Tabla1[[#This Row],[SRS]],".",Tabla1[[#This Row],[AREA]],".",Tabla1[[#This Row],[TIPO]]))</f>
        <v>#REF!</v>
      </c>
      <c r="C265" s="209" t="e">
        <f>IF(Tabla1[[#This Row],[Código_Actividad]]="","",'[7]Formulario PPGR1'!#REF!)</f>
        <v>#REF!</v>
      </c>
      <c r="D265" s="209" t="e">
        <f>IF(Tabla1[[#This Row],[Código_Actividad]]="","",'[7]Formulario PPGR1'!#REF!)</f>
        <v>#REF!</v>
      </c>
      <c r="E265" s="209" t="e">
        <f>IF(Tabla1[[#This Row],[Código_Actividad]]="","",'[7]Formulario PPGR1'!#REF!)</f>
        <v>#REF!</v>
      </c>
      <c r="F265" s="209" t="e">
        <f>IF(Tabla1[[#This Row],[Código_Actividad]]="","",'[7]Formulario PPGR1'!#REF!)</f>
        <v>#REF!</v>
      </c>
      <c r="G265" s="318" t="s">
        <v>921</v>
      </c>
      <c r="H265" s="205" t="s">
        <v>836</v>
      </c>
      <c r="I265" s="311" t="s">
        <v>839</v>
      </c>
      <c r="J265" s="204">
        <v>20</v>
      </c>
      <c r="K265" s="207">
        <v>50</v>
      </c>
      <c r="L265" s="207">
        <f>+Tabla1[[#This Row],[Precio Unitario]]*Tabla1[[#This Row],[Cantidad de Insumos]]</f>
        <v>1000</v>
      </c>
      <c r="M265" s="323" t="s">
        <v>125</v>
      </c>
      <c r="N265" s="205" t="s">
        <v>86</v>
      </c>
    </row>
    <row r="266" spans="2:14" customFormat="1" ht="12.75" customHeight="1" x14ac:dyDescent="0.2">
      <c r="B266" s="312" t="e">
        <f>IF(Tabla1[[#This Row],[Código_Actividad]]="","",CONCATENATE(Tabla1[[#This Row],[POA]],".",Tabla1[[#This Row],[SRS]],".",Tabla1[[#This Row],[AREA]],".",Tabla1[[#This Row],[TIPO]]))</f>
        <v>#REF!</v>
      </c>
      <c r="C266" s="312" t="e">
        <f>IF(Tabla1[[#This Row],[Código_Actividad]]="","",'[7]Formulario PPGR1'!#REF!)</f>
        <v>#REF!</v>
      </c>
      <c r="D266" s="312" t="e">
        <f>IF(Tabla1[[#This Row],[Código_Actividad]]="","",'[7]Formulario PPGR1'!#REF!)</f>
        <v>#REF!</v>
      </c>
      <c r="E266" s="312" t="e">
        <f>IF(Tabla1[[#This Row],[Código_Actividad]]="","",'[7]Formulario PPGR1'!#REF!)</f>
        <v>#REF!</v>
      </c>
      <c r="F266" s="312" t="e">
        <f>IF(Tabla1[[#This Row],[Código_Actividad]]="","",'[7]Formulario PPGR1'!#REF!)</f>
        <v>#REF!</v>
      </c>
      <c r="G266" s="318" t="s">
        <v>921</v>
      </c>
      <c r="H266" s="314" t="s">
        <v>1078</v>
      </c>
      <c r="I266" s="315" t="s">
        <v>1079</v>
      </c>
      <c r="J266" s="313">
        <v>9</v>
      </c>
      <c r="K266" s="316">
        <v>3000</v>
      </c>
      <c r="L266" s="316">
        <f>+Tabla1[[#This Row],[Precio Unitario]]*Tabla1[[#This Row],[Cantidad de Insumos]]</f>
        <v>27000</v>
      </c>
      <c r="M266" s="323" t="s">
        <v>256</v>
      </c>
      <c r="N266" s="314" t="s">
        <v>86</v>
      </c>
    </row>
    <row r="267" spans="2:14" customFormat="1" ht="12.75" customHeight="1" x14ac:dyDescent="0.2">
      <c r="B267" s="209" t="e">
        <f>IF(Tabla1[[#This Row],[Código_Actividad]]="","",CONCATENATE(Tabla1[[#This Row],[POA]],".",Tabla1[[#This Row],[SRS]],".",Tabla1[[#This Row],[AREA]],".",Tabla1[[#This Row],[TIPO]]))</f>
        <v>#REF!</v>
      </c>
      <c r="C267" s="209" t="e">
        <f>IF(Tabla1[[#This Row],[Código_Actividad]]="","",'[7]Formulario PPGR1'!#REF!)</f>
        <v>#REF!</v>
      </c>
      <c r="D267" s="209" t="e">
        <f>IF(Tabla1[[#This Row],[Código_Actividad]]="","",'[7]Formulario PPGR1'!#REF!)</f>
        <v>#REF!</v>
      </c>
      <c r="E267" s="209" t="e">
        <f>IF(Tabla1[[#This Row],[Código_Actividad]]="","",'[7]Formulario PPGR1'!#REF!)</f>
        <v>#REF!</v>
      </c>
      <c r="F267" s="209" t="e">
        <f>IF(Tabla1[[#This Row],[Código_Actividad]]="","",'[7]Formulario PPGR1'!#REF!)</f>
        <v>#REF!</v>
      </c>
      <c r="G267" s="318" t="s">
        <v>923</v>
      </c>
      <c r="H267" s="205" t="s">
        <v>826</v>
      </c>
      <c r="I267" s="315" t="s">
        <v>838</v>
      </c>
      <c r="J267" s="313">
        <v>1</v>
      </c>
      <c r="K267" s="316">
        <v>247.5</v>
      </c>
      <c r="L267" s="316">
        <f>+Tabla1[[#This Row],[Precio Unitario]]*Tabla1[[#This Row],[Cantidad de Insumos]]</f>
        <v>247.5</v>
      </c>
      <c r="M267" s="323" t="s">
        <v>445</v>
      </c>
      <c r="N267" s="205" t="s">
        <v>86</v>
      </c>
    </row>
    <row r="268" spans="2:14" customFormat="1" ht="12.75" customHeight="1" x14ac:dyDescent="0.2">
      <c r="B268" s="209" t="e">
        <f>IF(Tabla1[[#This Row],[Código_Actividad]]="","",CONCATENATE(Tabla1[[#This Row],[POA]],".",Tabla1[[#This Row],[SRS]],".",Tabla1[[#This Row],[AREA]],".",Tabla1[[#This Row],[TIPO]]))</f>
        <v>#REF!</v>
      </c>
      <c r="C268" s="209" t="e">
        <f>IF(Tabla1[[#This Row],[Código_Actividad]]="","",'[7]Formulario PPGR1'!#REF!)</f>
        <v>#REF!</v>
      </c>
      <c r="D268" s="209" t="e">
        <f>IF(Tabla1[[#This Row],[Código_Actividad]]="","",'[7]Formulario PPGR1'!#REF!)</f>
        <v>#REF!</v>
      </c>
      <c r="E268" s="209" t="e">
        <f>IF(Tabla1[[#This Row],[Código_Actividad]]="","",'[7]Formulario PPGR1'!#REF!)</f>
        <v>#REF!</v>
      </c>
      <c r="F268" s="209" t="e">
        <f>IF(Tabla1[[#This Row],[Código_Actividad]]="","",'[7]Formulario PPGR1'!#REF!)</f>
        <v>#REF!</v>
      </c>
      <c r="G268" s="318" t="s">
        <v>923</v>
      </c>
      <c r="H268" s="205" t="s">
        <v>1055</v>
      </c>
      <c r="I268" s="315" t="s">
        <v>124</v>
      </c>
      <c r="J268" s="313">
        <v>1</v>
      </c>
      <c r="K268" s="316">
        <v>151.80000000000001</v>
      </c>
      <c r="L268" s="316">
        <f>+Tabla1[[#This Row],[Precio Unitario]]*Tabla1[[#This Row],[Cantidad de Insumos]]</f>
        <v>151.80000000000001</v>
      </c>
      <c r="M268" s="323" t="s">
        <v>1054</v>
      </c>
      <c r="N268" s="205" t="s">
        <v>86</v>
      </c>
    </row>
    <row r="269" spans="2:14" customFormat="1" ht="12.75" customHeight="1" x14ac:dyDescent="0.2">
      <c r="B269" s="209" t="e">
        <f>IF(Tabla1[[#This Row],[Código_Actividad]]="","",CONCATENATE(Tabla1[[#This Row],[POA]],".",Tabla1[[#This Row],[SRS]],".",Tabla1[[#This Row],[AREA]],".",Tabla1[[#This Row],[TIPO]]))</f>
        <v>#REF!</v>
      </c>
      <c r="C269" s="209" t="e">
        <f>IF(Tabla1[[#This Row],[Código_Actividad]]="","",'[7]Formulario PPGR1'!#REF!)</f>
        <v>#REF!</v>
      </c>
      <c r="D269" s="209" t="e">
        <f>IF(Tabla1[[#This Row],[Código_Actividad]]="","",'[7]Formulario PPGR1'!#REF!)</f>
        <v>#REF!</v>
      </c>
      <c r="E269" s="209" t="e">
        <f>IF(Tabla1[[#This Row],[Código_Actividad]]="","",'[7]Formulario PPGR1'!#REF!)</f>
        <v>#REF!</v>
      </c>
      <c r="F269" s="209" t="e">
        <f>IF(Tabla1[[#This Row],[Código_Actividad]]="","",'[7]Formulario PPGR1'!#REF!)</f>
        <v>#REF!</v>
      </c>
      <c r="G269" s="318" t="s">
        <v>930</v>
      </c>
      <c r="H269" s="205" t="s">
        <v>826</v>
      </c>
      <c r="I269" s="315" t="s">
        <v>838</v>
      </c>
      <c r="J269" s="313">
        <v>3</v>
      </c>
      <c r="K269" s="316">
        <v>247.5</v>
      </c>
      <c r="L269" s="316">
        <f>+Tabla1[[#This Row],[Precio Unitario]]*Tabla1[[#This Row],[Cantidad de Insumos]]</f>
        <v>742.5</v>
      </c>
      <c r="M269" s="323" t="s">
        <v>445</v>
      </c>
      <c r="N269" s="205" t="s">
        <v>86</v>
      </c>
    </row>
    <row r="270" spans="2:14" customFormat="1" ht="12.75" customHeight="1" x14ac:dyDescent="0.2">
      <c r="B270" s="209" t="e">
        <f>IF(Tabla1[[#This Row],[Código_Actividad]]="","",CONCATENATE(Tabla1[[#This Row],[POA]],".",Tabla1[[#This Row],[SRS]],".",Tabla1[[#This Row],[AREA]],".",Tabla1[[#This Row],[TIPO]]))</f>
        <v>#REF!</v>
      </c>
      <c r="C270" s="209" t="e">
        <f>IF(Tabla1[[#This Row],[Código_Actividad]]="","",'[7]Formulario PPGR1'!#REF!)</f>
        <v>#REF!</v>
      </c>
      <c r="D270" s="209" t="e">
        <f>IF(Tabla1[[#This Row],[Código_Actividad]]="","",'[7]Formulario PPGR1'!#REF!)</f>
        <v>#REF!</v>
      </c>
      <c r="E270" s="209" t="e">
        <f>IF(Tabla1[[#This Row],[Código_Actividad]]="","",'[7]Formulario PPGR1'!#REF!)</f>
        <v>#REF!</v>
      </c>
      <c r="F270" s="209" t="e">
        <f>IF(Tabla1[[#This Row],[Código_Actividad]]="","",'[7]Formulario PPGR1'!#REF!)</f>
        <v>#REF!</v>
      </c>
      <c r="G270" s="318" t="s">
        <v>930</v>
      </c>
      <c r="H270" s="205" t="s">
        <v>1055</v>
      </c>
      <c r="I270" s="315" t="s">
        <v>124</v>
      </c>
      <c r="J270" s="313">
        <v>5</v>
      </c>
      <c r="K270" s="316">
        <v>151.80000000000001</v>
      </c>
      <c r="L270" s="316">
        <f>+Tabla1[[#This Row],[Precio Unitario]]*Tabla1[[#This Row],[Cantidad de Insumos]]</f>
        <v>759</v>
      </c>
      <c r="M270" s="323" t="s">
        <v>1054</v>
      </c>
      <c r="N270" s="205" t="s">
        <v>86</v>
      </c>
    </row>
    <row r="271" spans="2:14" customFormat="1" ht="12.75" customHeight="1" x14ac:dyDescent="0.2">
      <c r="B271" s="209" t="e">
        <f>IF(Tabla1[[#This Row],[Código_Actividad]]="","",CONCATENATE(Tabla1[[#This Row],[POA]],".",Tabla1[[#This Row],[SRS]],".",Tabla1[[#This Row],[AREA]],".",Tabla1[[#This Row],[TIPO]]))</f>
        <v>#REF!</v>
      </c>
      <c r="C271" s="209" t="e">
        <f>IF(Tabla1[[#This Row],[Código_Actividad]]="","",'[7]Formulario PPGR1'!#REF!)</f>
        <v>#REF!</v>
      </c>
      <c r="D271" s="209" t="e">
        <f>IF(Tabla1[[#This Row],[Código_Actividad]]="","",'[7]Formulario PPGR1'!#REF!)</f>
        <v>#REF!</v>
      </c>
      <c r="E271" s="209" t="e">
        <f>IF(Tabla1[[#This Row],[Código_Actividad]]="","",'[7]Formulario PPGR1'!#REF!)</f>
        <v>#REF!</v>
      </c>
      <c r="F271" s="209" t="e">
        <f>IF(Tabla1[[#This Row],[Código_Actividad]]="","",'[7]Formulario PPGR1'!#REF!)</f>
        <v>#REF!</v>
      </c>
      <c r="G271" s="318" t="s">
        <v>930</v>
      </c>
      <c r="H271" s="205" t="s">
        <v>1056</v>
      </c>
      <c r="I271" s="315" t="s">
        <v>124</v>
      </c>
      <c r="J271" s="313">
        <v>1</v>
      </c>
      <c r="K271" s="316">
        <v>319</v>
      </c>
      <c r="L271" s="316">
        <f>+Tabla1[[#This Row],[Precio Unitario]]*Tabla1[[#This Row],[Cantidad de Insumos]]</f>
        <v>319</v>
      </c>
      <c r="M271" s="323" t="s">
        <v>425</v>
      </c>
      <c r="N271" s="205" t="s">
        <v>86</v>
      </c>
    </row>
    <row r="272" spans="2:14" customFormat="1" ht="12.75" customHeight="1" x14ac:dyDescent="0.2">
      <c r="B272" s="209" t="e">
        <f>IF(Tabla1[[#This Row],[Código_Actividad]]="","",CONCATENATE(Tabla1[[#This Row],[POA]],".",Tabla1[[#This Row],[SRS]],".",Tabla1[[#This Row],[AREA]],".",Tabla1[[#This Row],[TIPO]]))</f>
        <v>#REF!</v>
      </c>
      <c r="C272" s="209" t="e">
        <f>IF(Tabla1[[#This Row],[Código_Actividad]]="","",'[7]Formulario PPGR1'!#REF!)</f>
        <v>#REF!</v>
      </c>
      <c r="D272" s="209" t="e">
        <f>IF(Tabla1[[#This Row],[Código_Actividad]]="","",'[7]Formulario PPGR1'!#REF!)</f>
        <v>#REF!</v>
      </c>
      <c r="E272" s="209" t="e">
        <f>IF(Tabla1[[#This Row],[Código_Actividad]]="","",'[7]Formulario PPGR1'!#REF!)</f>
        <v>#REF!</v>
      </c>
      <c r="F272" s="209" t="e">
        <f>IF(Tabla1[[#This Row],[Código_Actividad]]="","",'[7]Formulario PPGR1'!#REF!)</f>
        <v>#REF!</v>
      </c>
      <c r="G272" s="318" t="s">
        <v>930</v>
      </c>
      <c r="H272" s="205" t="s">
        <v>825</v>
      </c>
      <c r="I272" s="315" t="s">
        <v>837</v>
      </c>
      <c r="J272" s="313">
        <v>10</v>
      </c>
      <c r="K272" s="316">
        <v>450</v>
      </c>
      <c r="L272" s="316">
        <f>+Tabla1[[#This Row],[Precio Unitario]]*Tabla1[[#This Row],[Cantidad de Insumos]]</f>
        <v>4500</v>
      </c>
      <c r="M272" s="323" t="s">
        <v>102</v>
      </c>
      <c r="N272" s="205" t="s">
        <v>86</v>
      </c>
    </row>
    <row r="273" spans="2:14" customFormat="1" ht="12.75" customHeight="1" x14ac:dyDescent="0.2">
      <c r="B273" s="203" t="e">
        <f>IF(Tabla1[[#This Row],[Código_Actividad]]="","",CONCATENATE(Tabla1[[#This Row],[POA]],".",Tabla1[[#This Row],[SRS]],".",Tabla1[[#This Row],[AREA]],".",Tabla1[[#This Row],[TIPO]]))</f>
        <v>#REF!</v>
      </c>
      <c r="C273" s="203" t="e">
        <f>IF(Tabla1[[#This Row],[Código_Actividad]]="","",'[7]Formulario PPGR1'!#REF!)</f>
        <v>#REF!</v>
      </c>
      <c r="D273" s="203" t="e">
        <f>IF(Tabla1[[#This Row],[Código_Actividad]]="","",'[7]Formulario PPGR1'!#REF!)</f>
        <v>#REF!</v>
      </c>
      <c r="E273" s="203" t="e">
        <f>IF(Tabla1[[#This Row],[Código_Actividad]]="","",'[7]Formulario PPGR1'!#REF!)</f>
        <v>#REF!</v>
      </c>
      <c r="F273" s="203" t="e">
        <f>IF(Tabla1[[#This Row],[Código_Actividad]]="","",'[7]Formulario PPGR1'!#REF!)</f>
        <v>#REF!</v>
      </c>
      <c r="G273" s="318" t="s">
        <v>930</v>
      </c>
      <c r="H273" s="205" t="s">
        <v>836</v>
      </c>
      <c r="I273" s="315" t="s">
        <v>839</v>
      </c>
      <c r="J273" s="313">
        <v>10</v>
      </c>
      <c r="K273" s="316">
        <v>50</v>
      </c>
      <c r="L273" s="316">
        <f>+Tabla1[[#This Row],[Precio Unitario]]*Tabla1[[#This Row],[Cantidad de Insumos]]</f>
        <v>500</v>
      </c>
      <c r="M273" s="323" t="s">
        <v>125</v>
      </c>
      <c r="N273" s="205" t="s">
        <v>86</v>
      </c>
    </row>
    <row r="274" spans="2:14" customFormat="1" ht="12.75" customHeight="1" x14ac:dyDescent="0.2">
      <c r="B274" s="209" t="e">
        <f>IF(Tabla1[[#This Row],[Código_Actividad]]="","",CONCATENATE(Tabla1[[#This Row],[POA]],".",Tabla1[[#This Row],[SRS]],".",Tabla1[[#This Row],[AREA]],".",Tabla1[[#This Row],[TIPO]]))</f>
        <v>#REF!</v>
      </c>
      <c r="C274" s="209" t="e">
        <f>IF(Tabla1[[#This Row],[Código_Actividad]]="","",'[7]Formulario PPGR1'!#REF!)</f>
        <v>#REF!</v>
      </c>
      <c r="D274" s="209" t="e">
        <f>IF(Tabla1[[#This Row],[Código_Actividad]]="","",'[7]Formulario PPGR1'!#REF!)</f>
        <v>#REF!</v>
      </c>
      <c r="E274" s="209" t="e">
        <f>IF(Tabla1[[#This Row],[Código_Actividad]]="","",'[7]Formulario PPGR1'!#REF!)</f>
        <v>#REF!</v>
      </c>
      <c r="F274" s="209" t="e">
        <f>IF(Tabla1[[#This Row],[Código_Actividad]]="","",'[7]Formulario PPGR1'!#REF!)</f>
        <v>#REF!</v>
      </c>
      <c r="G274" s="318" t="s">
        <v>929</v>
      </c>
      <c r="H274" s="205" t="s">
        <v>826</v>
      </c>
      <c r="I274" s="315" t="s">
        <v>838</v>
      </c>
      <c r="J274" s="313">
        <v>1</v>
      </c>
      <c r="K274" s="316">
        <v>247.5</v>
      </c>
      <c r="L274" s="316">
        <f>+Tabla1[[#This Row],[Precio Unitario]]*Tabla1[[#This Row],[Cantidad de Insumos]]</f>
        <v>247.5</v>
      </c>
      <c r="M274" s="323" t="s">
        <v>445</v>
      </c>
      <c r="N274" s="205" t="s">
        <v>86</v>
      </c>
    </row>
    <row r="275" spans="2:14" customFormat="1" ht="12.75" customHeight="1" x14ac:dyDescent="0.2">
      <c r="B275" s="209" t="e">
        <f>IF(Tabla1[[#This Row],[Código_Actividad]]="","",CONCATENATE(Tabla1[[#This Row],[POA]],".",Tabla1[[#This Row],[SRS]],".",Tabla1[[#This Row],[AREA]],".",Tabla1[[#This Row],[TIPO]]))</f>
        <v>#REF!</v>
      </c>
      <c r="C275" s="209" t="e">
        <f>IF(Tabla1[[#This Row],[Código_Actividad]]="","",'[7]Formulario PPGR1'!#REF!)</f>
        <v>#REF!</v>
      </c>
      <c r="D275" s="209" t="e">
        <f>IF(Tabla1[[#This Row],[Código_Actividad]]="","",'[7]Formulario PPGR1'!#REF!)</f>
        <v>#REF!</v>
      </c>
      <c r="E275" s="209" t="e">
        <f>IF(Tabla1[[#This Row],[Código_Actividad]]="","",'[7]Formulario PPGR1'!#REF!)</f>
        <v>#REF!</v>
      </c>
      <c r="F275" s="209" t="e">
        <f>IF(Tabla1[[#This Row],[Código_Actividad]]="","",'[7]Formulario PPGR1'!#REF!)</f>
        <v>#REF!</v>
      </c>
      <c r="G275" s="318" t="s">
        <v>929</v>
      </c>
      <c r="H275" s="205" t="s">
        <v>1055</v>
      </c>
      <c r="I275" s="315" t="s">
        <v>124</v>
      </c>
      <c r="J275" s="313">
        <v>1</v>
      </c>
      <c r="K275" s="316">
        <v>151.80000000000001</v>
      </c>
      <c r="L275" s="316">
        <f>+Tabla1[[#This Row],[Precio Unitario]]*Tabla1[[#This Row],[Cantidad de Insumos]]</f>
        <v>151.80000000000001</v>
      </c>
      <c r="M275" s="323" t="s">
        <v>1054</v>
      </c>
      <c r="N275" s="205" t="s">
        <v>86</v>
      </c>
    </row>
    <row r="276" spans="2:14" customFormat="1" ht="12.75" customHeight="1" x14ac:dyDescent="0.2">
      <c r="B276" s="209" t="e">
        <f>IF(Tabla1[[#This Row],[Código_Actividad]]="","",CONCATENATE(Tabla1[[#This Row],[POA]],".",Tabla1[[#This Row],[SRS]],".",Tabla1[[#This Row],[AREA]],".",Tabla1[[#This Row],[TIPO]]))</f>
        <v>#REF!</v>
      </c>
      <c r="C276" s="209" t="e">
        <f>IF(Tabla1[[#This Row],[Código_Actividad]]="","",'[7]Formulario PPGR1'!#REF!)</f>
        <v>#REF!</v>
      </c>
      <c r="D276" s="209" t="e">
        <f>IF(Tabla1[[#This Row],[Código_Actividad]]="","",'[7]Formulario PPGR1'!#REF!)</f>
        <v>#REF!</v>
      </c>
      <c r="E276" s="209" t="e">
        <f>IF(Tabla1[[#This Row],[Código_Actividad]]="","",'[7]Formulario PPGR1'!#REF!)</f>
        <v>#REF!</v>
      </c>
      <c r="F276" s="209" t="e">
        <f>IF(Tabla1[[#This Row],[Código_Actividad]]="","",'[7]Formulario PPGR1'!#REF!)</f>
        <v>#REF!</v>
      </c>
      <c r="G276" s="318" t="s">
        <v>922</v>
      </c>
      <c r="H276" s="205" t="s">
        <v>826</v>
      </c>
      <c r="I276" s="315" t="s">
        <v>838</v>
      </c>
      <c r="J276" s="313">
        <v>1</v>
      </c>
      <c r="K276" s="316">
        <v>247.5</v>
      </c>
      <c r="L276" s="316">
        <f>+Tabla1[[#This Row],[Precio Unitario]]*Tabla1[[#This Row],[Cantidad de Insumos]]</f>
        <v>247.5</v>
      </c>
      <c r="M276" s="323" t="s">
        <v>445</v>
      </c>
      <c r="N276" s="205" t="s">
        <v>86</v>
      </c>
    </row>
    <row r="277" spans="2:14" customFormat="1" ht="12.75" customHeight="1" x14ac:dyDescent="0.2">
      <c r="B277" s="209" t="e">
        <f>IF(Tabla1[[#This Row],[Código_Actividad]]="","",CONCATENATE(Tabla1[[#This Row],[POA]],".",Tabla1[[#This Row],[SRS]],".",Tabla1[[#This Row],[AREA]],".",Tabla1[[#This Row],[TIPO]]))</f>
        <v>#REF!</v>
      </c>
      <c r="C277" s="209" t="e">
        <f>IF(Tabla1[[#This Row],[Código_Actividad]]="","",'[7]Formulario PPGR1'!#REF!)</f>
        <v>#REF!</v>
      </c>
      <c r="D277" s="209" t="e">
        <f>IF(Tabla1[[#This Row],[Código_Actividad]]="","",'[7]Formulario PPGR1'!#REF!)</f>
        <v>#REF!</v>
      </c>
      <c r="E277" s="209" t="e">
        <f>IF(Tabla1[[#This Row],[Código_Actividad]]="","",'[7]Formulario PPGR1'!#REF!)</f>
        <v>#REF!</v>
      </c>
      <c r="F277" s="209" t="e">
        <f>IF(Tabla1[[#This Row],[Código_Actividad]]="","",'[7]Formulario PPGR1'!#REF!)</f>
        <v>#REF!</v>
      </c>
      <c r="G277" s="318" t="s">
        <v>922</v>
      </c>
      <c r="H277" s="205" t="s">
        <v>1055</v>
      </c>
      <c r="I277" s="315" t="s">
        <v>124</v>
      </c>
      <c r="J277" s="313">
        <v>1</v>
      </c>
      <c r="K277" s="316">
        <v>151.80000000000001</v>
      </c>
      <c r="L277" s="316">
        <f>+Tabla1[[#This Row],[Precio Unitario]]*Tabla1[[#This Row],[Cantidad de Insumos]]</f>
        <v>151.80000000000001</v>
      </c>
      <c r="M277" s="323" t="s">
        <v>1054</v>
      </c>
      <c r="N277" s="205" t="s">
        <v>86</v>
      </c>
    </row>
    <row r="278" spans="2:14" customFormat="1" ht="12.75" customHeight="1" x14ac:dyDescent="0.2">
      <c r="B278" s="209" t="e">
        <f>IF(Tabla1[[#This Row],[Código_Actividad]]="","",CONCATENATE(Tabla1[[#This Row],[POA]],".",Tabla1[[#This Row],[SRS]],".",Tabla1[[#This Row],[AREA]],".",Tabla1[[#This Row],[TIPO]]))</f>
        <v>#REF!</v>
      </c>
      <c r="C278" s="209" t="e">
        <f>IF(Tabla1[[#This Row],[Código_Actividad]]="","",'[7]Formulario PPGR1'!#REF!)</f>
        <v>#REF!</v>
      </c>
      <c r="D278" s="209" t="e">
        <f>IF(Tabla1[[#This Row],[Código_Actividad]]="","",'[7]Formulario PPGR1'!#REF!)</f>
        <v>#REF!</v>
      </c>
      <c r="E278" s="209" t="e">
        <f>IF(Tabla1[[#This Row],[Código_Actividad]]="","",'[7]Formulario PPGR1'!#REF!)</f>
        <v>#REF!</v>
      </c>
      <c r="F278" s="209" t="e">
        <f>IF(Tabla1[[#This Row],[Código_Actividad]]="","",'[7]Formulario PPGR1'!#REF!)</f>
        <v>#REF!</v>
      </c>
      <c r="G278" s="318" t="s">
        <v>893</v>
      </c>
      <c r="H278" s="205" t="s">
        <v>826</v>
      </c>
      <c r="I278" s="315" t="s">
        <v>838</v>
      </c>
      <c r="J278" s="313">
        <v>3</v>
      </c>
      <c r="K278" s="316">
        <v>247.5</v>
      </c>
      <c r="L278" s="316">
        <f>+Tabla1[[#This Row],[Precio Unitario]]*Tabla1[[#This Row],[Cantidad de Insumos]]</f>
        <v>742.5</v>
      </c>
      <c r="M278" s="323" t="s">
        <v>445</v>
      </c>
      <c r="N278" s="205" t="s">
        <v>86</v>
      </c>
    </row>
    <row r="279" spans="2:14" customFormat="1" ht="12.75" customHeight="1" x14ac:dyDescent="0.2">
      <c r="B279" s="209" t="e">
        <f>IF(Tabla1[[#This Row],[Código_Actividad]]="","",CONCATENATE(Tabla1[[#This Row],[POA]],".",Tabla1[[#This Row],[SRS]],".",Tabla1[[#This Row],[AREA]],".",Tabla1[[#This Row],[TIPO]]))</f>
        <v>#REF!</v>
      </c>
      <c r="C279" s="209" t="e">
        <f>IF(Tabla1[[#This Row],[Código_Actividad]]="","",'[7]Formulario PPGR1'!#REF!)</f>
        <v>#REF!</v>
      </c>
      <c r="D279" s="209" t="e">
        <f>IF(Tabla1[[#This Row],[Código_Actividad]]="","",'[7]Formulario PPGR1'!#REF!)</f>
        <v>#REF!</v>
      </c>
      <c r="E279" s="209" t="e">
        <f>IF(Tabla1[[#This Row],[Código_Actividad]]="","",'[7]Formulario PPGR1'!#REF!)</f>
        <v>#REF!</v>
      </c>
      <c r="F279" s="209" t="e">
        <f>IF(Tabla1[[#This Row],[Código_Actividad]]="","",'[7]Formulario PPGR1'!#REF!)</f>
        <v>#REF!</v>
      </c>
      <c r="G279" s="318" t="s">
        <v>893</v>
      </c>
      <c r="H279" s="205" t="s">
        <v>1055</v>
      </c>
      <c r="I279" s="315" t="s">
        <v>124</v>
      </c>
      <c r="J279" s="313">
        <v>5</v>
      </c>
      <c r="K279" s="316">
        <v>151.80000000000001</v>
      </c>
      <c r="L279" s="316">
        <f>+Tabla1[[#This Row],[Precio Unitario]]*Tabla1[[#This Row],[Cantidad de Insumos]]</f>
        <v>759</v>
      </c>
      <c r="M279" s="323" t="s">
        <v>1054</v>
      </c>
      <c r="N279" s="205" t="s">
        <v>86</v>
      </c>
    </row>
    <row r="280" spans="2:14" customFormat="1" ht="12.75" customHeight="1" x14ac:dyDescent="0.2">
      <c r="B280" s="209" t="e">
        <f>IF(Tabla1[[#This Row],[Código_Actividad]]="","",CONCATENATE(Tabla1[[#This Row],[POA]],".",Tabla1[[#This Row],[SRS]],".",Tabla1[[#This Row],[AREA]],".",Tabla1[[#This Row],[TIPO]]))</f>
        <v>#REF!</v>
      </c>
      <c r="C280" s="209" t="e">
        <f>IF(Tabla1[[#This Row],[Código_Actividad]]="","",'[7]Formulario PPGR1'!#REF!)</f>
        <v>#REF!</v>
      </c>
      <c r="D280" s="209" t="e">
        <f>IF(Tabla1[[#This Row],[Código_Actividad]]="","",'[7]Formulario PPGR1'!#REF!)</f>
        <v>#REF!</v>
      </c>
      <c r="E280" s="209" t="e">
        <f>IF(Tabla1[[#This Row],[Código_Actividad]]="","",'[7]Formulario PPGR1'!#REF!)</f>
        <v>#REF!</v>
      </c>
      <c r="F280" s="209" t="e">
        <f>IF(Tabla1[[#This Row],[Código_Actividad]]="","",'[7]Formulario PPGR1'!#REF!)</f>
        <v>#REF!</v>
      </c>
      <c r="G280" s="318" t="s">
        <v>893</v>
      </c>
      <c r="H280" s="205" t="s">
        <v>1056</v>
      </c>
      <c r="I280" s="315" t="s">
        <v>124</v>
      </c>
      <c r="J280" s="313">
        <v>1</v>
      </c>
      <c r="K280" s="316">
        <v>319</v>
      </c>
      <c r="L280" s="316">
        <f>+Tabla1[[#This Row],[Precio Unitario]]*Tabla1[[#This Row],[Cantidad de Insumos]]</f>
        <v>319</v>
      </c>
      <c r="M280" s="323" t="s">
        <v>425</v>
      </c>
      <c r="N280" s="205" t="s">
        <v>86</v>
      </c>
    </row>
    <row r="281" spans="2:14" customFormat="1" ht="12.75" customHeight="1" x14ac:dyDescent="0.2">
      <c r="B281" s="209" t="e">
        <f>IF(Tabla1[[#This Row],[Código_Actividad]]="","",CONCATENATE(Tabla1[[#This Row],[POA]],".",Tabla1[[#This Row],[SRS]],".",Tabla1[[#This Row],[AREA]],".",Tabla1[[#This Row],[TIPO]]))</f>
        <v>#REF!</v>
      </c>
      <c r="C281" s="209" t="e">
        <f>IF(Tabla1[[#This Row],[Código_Actividad]]="","",'[7]Formulario PPGR1'!#REF!)</f>
        <v>#REF!</v>
      </c>
      <c r="D281" s="209" t="e">
        <f>IF(Tabla1[[#This Row],[Código_Actividad]]="","",'[7]Formulario PPGR1'!#REF!)</f>
        <v>#REF!</v>
      </c>
      <c r="E281" s="209" t="e">
        <f>IF(Tabla1[[#This Row],[Código_Actividad]]="","",'[7]Formulario PPGR1'!#REF!)</f>
        <v>#REF!</v>
      </c>
      <c r="F281" s="209" t="e">
        <f>IF(Tabla1[[#This Row],[Código_Actividad]]="","",'[7]Formulario PPGR1'!#REF!)</f>
        <v>#REF!</v>
      </c>
      <c r="G281" s="318" t="s">
        <v>893</v>
      </c>
      <c r="H281" s="205" t="s">
        <v>825</v>
      </c>
      <c r="I281" s="315" t="s">
        <v>837</v>
      </c>
      <c r="J281" s="313">
        <v>10</v>
      </c>
      <c r="K281" s="316">
        <v>450</v>
      </c>
      <c r="L281" s="316">
        <f>+Tabla1[[#This Row],[Precio Unitario]]*Tabla1[[#This Row],[Cantidad de Insumos]]</f>
        <v>4500</v>
      </c>
      <c r="M281" s="323" t="s">
        <v>102</v>
      </c>
      <c r="N281" s="205" t="s">
        <v>86</v>
      </c>
    </row>
    <row r="282" spans="2:14" customFormat="1" ht="12.75" customHeight="1" x14ac:dyDescent="0.2">
      <c r="B282" s="209" t="e">
        <f>IF(Tabla1[[#This Row],[Código_Actividad]]="","",CONCATENATE(Tabla1[[#This Row],[POA]],".",Tabla1[[#This Row],[SRS]],".",Tabla1[[#This Row],[AREA]],".",Tabla1[[#This Row],[TIPO]]))</f>
        <v>#REF!</v>
      </c>
      <c r="C282" s="209" t="e">
        <f>IF(Tabla1[[#This Row],[Código_Actividad]]="","",'[7]Formulario PPGR1'!#REF!)</f>
        <v>#REF!</v>
      </c>
      <c r="D282" s="209" t="e">
        <f>IF(Tabla1[[#This Row],[Código_Actividad]]="","",'[7]Formulario PPGR1'!#REF!)</f>
        <v>#REF!</v>
      </c>
      <c r="E282" s="209" t="e">
        <f>IF(Tabla1[[#This Row],[Código_Actividad]]="","",'[7]Formulario PPGR1'!#REF!)</f>
        <v>#REF!</v>
      </c>
      <c r="F282" s="209" t="e">
        <f>IF(Tabla1[[#This Row],[Código_Actividad]]="","",'[7]Formulario PPGR1'!#REF!)</f>
        <v>#REF!</v>
      </c>
      <c r="G282" s="318" t="s">
        <v>893</v>
      </c>
      <c r="H282" s="205" t="s">
        <v>823</v>
      </c>
      <c r="I282" s="315" t="s">
        <v>717</v>
      </c>
      <c r="J282" s="313">
        <v>20</v>
      </c>
      <c r="K282" s="316">
        <v>150</v>
      </c>
      <c r="L282" s="316">
        <f>+Tabla1[[#This Row],[Precio Unitario]]*Tabla1[[#This Row],[Cantidad de Insumos]]</f>
        <v>3000</v>
      </c>
      <c r="M282" s="323" t="s">
        <v>102</v>
      </c>
      <c r="N282" s="205" t="s">
        <v>86</v>
      </c>
    </row>
    <row r="283" spans="2:14" customFormat="1" ht="12.75" customHeight="1" x14ac:dyDescent="0.2">
      <c r="B283" s="209" t="e">
        <f>IF(Tabla1[[#This Row],[Código_Actividad]]="","",CONCATENATE(Tabla1[[#This Row],[POA]],".",Tabla1[[#This Row],[SRS]],".",Tabla1[[#This Row],[AREA]],".",Tabla1[[#This Row],[TIPO]]))</f>
        <v>#REF!</v>
      </c>
      <c r="C283" s="209" t="e">
        <f>IF(Tabla1[[#This Row],[Código_Actividad]]="","",'[7]Formulario PPGR1'!#REF!)</f>
        <v>#REF!</v>
      </c>
      <c r="D283" s="209" t="e">
        <f>IF(Tabla1[[#This Row],[Código_Actividad]]="","",'[7]Formulario PPGR1'!#REF!)</f>
        <v>#REF!</v>
      </c>
      <c r="E283" s="209" t="e">
        <f>IF(Tabla1[[#This Row],[Código_Actividad]]="","",'[7]Formulario PPGR1'!#REF!)</f>
        <v>#REF!</v>
      </c>
      <c r="F283" s="209" t="e">
        <f>IF(Tabla1[[#This Row],[Código_Actividad]]="","",'[7]Formulario PPGR1'!#REF!)</f>
        <v>#REF!</v>
      </c>
      <c r="G283" s="318" t="s">
        <v>893</v>
      </c>
      <c r="H283" s="205" t="s">
        <v>836</v>
      </c>
      <c r="I283" s="311" t="s">
        <v>839</v>
      </c>
      <c r="J283" s="204">
        <v>1</v>
      </c>
      <c r="K283" s="207">
        <v>50</v>
      </c>
      <c r="L283" s="316">
        <f>+Tabla1[[#This Row],[Precio Unitario]]*Tabla1[[#This Row],[Cantidad de Insumos]]</f>
        <v>50</v>
      </c>
      <c r="M283" s="323" t="s">
        <v>125</v>
      </c>
      <c r="N283" s="205" t="s">
        <v>86</v>
      </c>
    </row>
    <row r="284" spans="2:14" customFormat="1" ht="12.75" customHeight="1" x14ac:dyDescent="0.2">
      <c r="B284" s="209" t="e">
        <f>IF(Tabla1[[#This Row],[Código_Actividad]]="","",CONCATENATE(Tabla1[[#This Row],[POA]],".",Tabla1[[#This Row],[SRS]],".",Tabla1[[#This Row],[AREA]],".",Tabla1[[#This Row],[TIPO]]))</f>
        <v>#REF!</v>
      </c>
      <c r="C284" s="209" t="e">
        <f>IF(Tabla1[[#This Row],[Código_Actividad]]="","",'[7]Formulario PPGR1'!#REF!)</f>
        <v>#REF!</v>
      </c>
      <c r="D284" s="209" t="e">
        <f>IF(Tabla1[[#This Row],[Código_Actividad]]="","",'[7]Formulario PPGR1'!#REF!)</f>
        <v>#REF!</v>
      </c>
      <c r="E284" s="209" t="e">
        <f>IF(Tabla1[[#This Row],[Código_Actividad]]="","",'[7]Formulario PPGR1'!#REF!)</f>
        <v>#REF!</v>
      </c>
      <c r="F284" s="209" t="e">
        <f>IF(Tabla1[[#This Row],[Código_Actividad]]="","",'[7]Formulario PPGR1'!#REF!)</f>
        <v>#REF!</v>
      </c>
      <c r="G284" s="318" t="s">
        <v>890</v>
      </c>
      <c r="H284" s="205" t="s">
        <v>826</v>
      </c>
      <c r="I284" s="315" t="s">
        <v>838</v>
      </c>
      <c r="J284" s="313">
        <v>1</v>
      </c>
      <c r="K284" s="316">
        <v>247.5</v>
      </c>
      <c r="L284" s="316">
        <f>+Tabla1[[#This Row],[Precio Unitario]]*Tabla1[[#This Row],[Cantidad de Insumos]]</f>
        <v>247.5</v>
      </c>
      <c r="M284" s="323" t="s">
        <v>445</v>
      </c>
      <c r="N284" s="205" t="s">
        <v>86</v>
      </c>
    </row>
    <row r="285" spans="2:14" customFormat="1" ht="12.75" customHeight="1" x14ac:dyDescent="0.2">
      <c r="B285" s="209" t="e">
        <f>IF(Tabla1[[#This Row],[Código_Actividad]]="","",CONCATENATE(Tabla1[[#This Row],[POA]],".",Tabla1[[#This Row],[SRS]],".",Tabla1[[#This Row],[AREA]],".",Tabla1[[#This Row],[TIPO]]))</f>
        <v>#REF!</v>
      </c>
      <c r="C285" s="209" t="e">
        <f>IF(Tabla1[[#This Row],[Código_Actividad]]="","",'[7]Formulario PPGR1'!#REF!)</f>
        <v>#REF!</v>
      </c>
      <c r="D285" s="209" t="e">
        <f>IF(Tabla1[[#This Row],[Código_Actividad]]="","",'[7]Formulario PPGR1'!#REF!)</f>
        <v>#REF!</v>
      </c>
      <c r="E285" s="209" t="e">
        <f>IF(Tabla1[[#This Row],[Código_Actividad]]="","",'[7]Formulario PPGR1'!#REF!)</f>
        <v>#REF!</v>
      </c>
      <c r="F285" s="209" t="e">
        <f>IF(Tabla1[[#This Row],[Código_Actividad]]="","",'[7]Formulario PPGR1'!#REF!)</f>
        <v>#REF!</v>
      </c>
      <c r="G285" s="318" t="s">
        <v>890</v>
      </c>
      <c r="H285" s="205" t="s">
        <v>1055</v>
      </c>
      <c r="I285" s="315" t="s">
        <v>124</v>
      </c>
      <c r="J285" s="313">
        <v>1</v>
      </c>
      <c r="K285" s="316">
        <v>151.80000000000001</v>
      </c>
      <c r="L285" s="316">
        <f>+Tabla1[[#This Row],[Precio Unitario]]*Tabla1[[#This Row],[Cantidad de Insumos]]</f>
        <v>151.80000000000001</v>
      </c>
      <c r="M285" s="323" t="s">
        <v>1054</v>
      </c>
      <c r="N285" s="205" t="s">
        <v>86</v>
      </c>
    </row>
    <row r="286" spans="2:14" customFormat="1" ht="12.75" customHeight="1" x14ac:dyDescent="0.2">
      <c r="B286" s="209" t="e">
        <f>IF(Tabla1[[#This Row],[Código_Actividad]]="","",CONCATENATE(Tabla1[[#This Row],[POA]],".",Tabla1[[#This Row],[SRS]],".",Tabla1[[#This Row],[AREA]],".",Tabla1[[#This Row],[TIPO]]))</f>
        <v>#REF!</v>
      </c>
      <c r="C286" s="209" t="e">
        <f>IF(Tabla1[[#This Row],[Código_Actividad]]="","",'[7]Formulario PPGR1'!#REF!)</f>
        <v>#REF!</v>
      </c>
      <c r="D286" s="209" t="e">
        <f>IF(Tabla1[[#This Row],[Código_Actividad]]="","",'[7]Formulario PPGR1'!#REF!)</f>
        <v>#REF!</v>
      </c>
      <c r="E286" s="209" t="e">
        <f>IF(Tabla1[[#This Row],[Código_Actividad]]="","",'[7]Formulario PPGR1'!#REF!)</f>
        <v>#REF!</v>
      </c>
      <c r="F286" s="209" t="e">
        <f>IF(Tabla1[[#This Row],[Código_Actividad]]="","",'[7]Formulario PPGR1'!#REF!)</f>
        <v>#REF!</v>
      </c>
      <c r="G286" s="318" t="s">
        <v>891</v>
      </c>
      <c r="H286" s="205" t="s">
        <v>826</v>
      </c>
      <c r="I286" s="315" t="s">
        <v>838</v>
      </c>
      <c r="J286" s="313">
        <v>1</v>
      </c>
      <c r="K286" s="316">
        <v>247.5</v>
      </c>
      <c r="L286" s="316">
        <f>+Tabla1[[#This Row],[Precio Unitario]]*Tabla1[[#This Row],[Cantidad de Insumos]]</f>
        <v>247.5</v>
      </c>
      <c r="M286" s="323" t="s">
        <v>445</v>
      </c>
      <c r="N286" s="205" t="s">
        <v>86</v>
      </c>
    </row>
    <row r="287" spans="2:14" customFormat="1" ht="12.75" customHeight="1" x14ac:dyDescent="0.2">
      <c r="B287" s="209" t="e">
        <f>IF(Tabla1[[#This Row],[Código_Actividad]]="","",CONCATENATE(Tabla1[[#This Row],[POA]],".",Tabla1[[#This Row],[SRS]],".",Tabla1[[#This Row],[AREA]],".",Tabla1[[#This Row],[TIPO]]))</f>
        <v>#REF!</v>
      </c>
      <c r="C287" s="209" t="e">
        <f>IF(Tabla1[[#This Row],[Código_Actividad]]="","",'[7]Formulario PPGR1'!#REF!)</f>
        <v>#REF!</v>
      </c>
      <c r="D287" s="209" t="e">
        <f>IF(Tabla1[[#This Row],[Código_Actividad]]="","",'[7]Formulario PPGR1'!#REF!)</f>
        <v>#REF!</v>
      </c>
      <c r="E287" s="209" t="e">
        <f>IF(Tabla1[[#This Row],[Código_Actividad]]="","",'[7]Formulario PPGR1'!#REF!)</f>
        <v>#REF!</v>
      </c>
      <c r="F287" s="209" t="e">
        <f>IF(Tabla1[[#This Row],[Código_Actividad]]="","",'[7]Formulario PPGR1'!#REF!)</f>
        <v>#REF!</v>
      </c>
      <c r="G287" s="318" t="s">
        <v>891</v>
      </c>
      <c r="H287" s="205" t="s">
        <v>1055</v>
      </c>
      <c r="I287" s="315" t="s">
        <v>124</v>
      </c>
      <c r="J287" s="313">
        <v>1</v>
      </c>
      <c r="K287" s="316">
        <v>151.80000000000001</v>
      </c>
      <c r="L287" s="316">
        <f>+Tabla1[[#This Row],[Precio Unitario]]*Tabla1[[#This Row],[Cantidad de Insumos]]</f>
        <v>151.80000000000001</v>
      </c>
      <c r="M287" s="323" t="s">
        <v>1054</v>
      </c>
      <c r="N287" s="205" t="s">
        <v>86</v>
      </c>
    </row>
    <row r="288" spans="2:14" customFormat="1" ht="12.75" customHeight="1" x14ac:dyDescent="0.2">
      <c r="B288" s="209" t="e">
        <f>IF(Tabla1[[#This Row],[Código_Actividad]]="","",CONCATENATE(Tabla1[[#This Row],[POA]],".",Tabla1[[#This Row],[SRS]],".",Tabla1[[#This Row],[AREA]],".",Tabla1[[#This Row],[TIPO]]))</f>
        <v>#REF!</v>
      </c>
      <c r="C288" s="209" t="e">
        <f>IF(Tabla1[[#This Row],[Código_Actividad]]="","",'[7]Formulario PPGR1'!#REF!)</f>
        <v>#REF!</v>
      </c>
      <c r="D288" s="209" t="e">
        <f>IF(Tabla1[[#This Row],[Código_Actividad]]="","",'[7]Formulario PPGR1'!#REF!)</f>
        <v>#REF!</v>
      </c>
      <c r="E288" s="209" t="e">
        <f>IF(Tabla1[[#This Row],[Código_Actividad]]="","",'[7]Formulario PPGR1'!#REF!)</f>
        <v>#REF!</v>
      </c>
      <c r="F288" s="209" t="e">
        <f>IF(Tabla1[[#This Row],[Código_Actividad]]="","",'[7]Formulario PPGR1'!#REF!)</f>
        <v>#REF!</v>
      </c>
      <c r="G288" s="318" t="s">
        <v>932</v>
      </c>
      <c r="H288" s="205" t="s">
        <v>835</v>
      </c>
      <c r="I288" s="311" t="s">
        <v>717</v>
      </c>
      <c r="J288" s="204">
        <v>1</v>
      </c>
      <c r="K288" s="207">
        <v>50</v>
      </c>
      <c r="L288" s="207">
        <f>+Tabla1[[#This Row],[Precio Unitario]]*Tabla1[[#This Row],[Cantidad de Insumos]]</f>
        <v>50</v>
      </c>
      <c r="M288" s="323" t="s">
        <v>425</v>
      </c>
      <c r="N288" s="205" t="s">
        <v>86</v>
      </c>
    </row>
    <row r="289" spans="2:14" customFormat="1" ht="12.75" customHeight="1" x14ac:dyDescent="0.2">
      <c r="B289" s="209" t="e">
        <f>IF(Tabla1[[#This Row],[Código_Actividad]]="","",CONCATENATE(Tabla1[[#This Row],[POA]],".",Tabla1[[#This Row],[SRS]],".",Tabla1[[#This Row],[AREA]],".",Tabla1[[#This Row],[TIPO]]))</f>
        <v>#REF!</v>
      </c>
      <c r="C289" s="209" t="e">
        <f>IF(Tabla1[[#This Row],[Código_Actividad]]="","",'[7]Formulario PPGR1'!#REF!)</f>
        <v>#REF!</v>
      </c>
      <c r="D289" s="209" t="e">
        <f>IF(Tabla1[[#This Row],[Código_Actividad]]="","",'[7]Formulario PPGR1'!#REF!)</f>
        <v>#REF!</v>
      </c>
      <c r="E289" s="209" t="e">
        <f>IF(Tabla1[[#This Row],[Código_Actividad]]="","",'[7]Formulario PPGR1'!#REF!)</f>
        <v>#REF!</v>
      </c>
      <c r="F289" s="209" t="e">
        <f>IF(Tabla1[[#This Row],[Código_Actividad]]="","",'[7]Formulario PPGR1'!#REF!)</f>
        <v>#REF!</v>
      </c>
      <c r="G289" s="318" t="s">
        <v>932</v>
      </c>
      <c r="H289" s="205" t="s">
        <v>1055</v>
      </c>
      <c r="I289" s="311" t="s">
        <v>124</v>
      </c>
      <c r="J289" s="204">
        <v>1</v>
      </c>
      <c r="K289" s="207">
        <v>151.80000000000001</v>
      </c>
      <c r="L289" s="207">
        <f>+Tabla1[[#This Row],[Precio Unitario]]*Tabla1[[#This Row],[Cantidad de Insumos]]</f>
        <v>151.80000000000001</v>
      </c>
      <c r="M289" s="323" t="s">
        <v>1054</v>
      </c>
      <c r="N289" s="205" t="s">
        <v>86</v>
      </c>
    </row>
    <row r="290" spans="2:14" customFormat="1" ht="12.75" customHeight="1" x14ac:dyDescent="0.2">
      <c r="B290" s="209" t="e">
        <f>IF(Tabla1[[#This Row],[Código_Actividad]]="","",CONCATENATE(Tabla1[[#This Row],[POA]],".",Tabla1[[#This Row],[SRS]],".",Tabla1[[#This Row],[AREA]],".",Tabla1[[#This Row],[TIPO]]))</f>
        <v>#REF!</v>
      </c>
      <c r="C290" s="209" t="e">
        <f>IF(Tabla1[[#This Row],[Código_Actividad]]="","",'[7]Formulario PPGR1'!#REF!)</f>
        <v>#REF!</v>
      </c>
      <c r="D290" s="209" t="e">
        <f>IF(Tabla1[[#This Row],[Código_Actividad]]="","",'[7]Formulario PPGR1'!#REF!)</f>
        <v>#REF!</v>
      </c>
      <c r="E290" s="209" t="e">
        <f>IF(Tabla1[[#This Row],[Código_Actividad]]="","",'[7]Formulario PPGR1'!#REF!)</f>
        <v>#REF!</v>
      </c>
      <c r="F290" s="209" t="e">
        <f>IF(Tabla1[[#This Row],[Código_Actividad]]="","",'[7]Formulario PPGR1'!#REF!)</f>
        <v>#REF!</v>
      </c>
      <c r="G290" s="318" t="s">
        <v>933</v>
      </c>
      <c r="H290" s="205" t="s">
        <v>826</v>
      </c>
      <c r="I290" s="315" t="s">
        <v>838</v>
      </c>
      <c r="J290" s="313">
        <v>3</v>
      </c>
      <c r="K290" s="316">
        <v>247.5</v>
      </c>
      <c r="L290" s="316">
        <f>+Tabla1[[#This Row],[Precio Unitario]]*Tabla1[[#This Row],[Cantidad de Insumos]]</f>
        <v>742.5</v>
      </c>
      <c r="M290" s="323" t="s">
        <v>445</v>
      </c>
      <c r="N290" s="205" t="s">
        <v>86</v>
      </c>
    </row>
    <row r="291" spans="2:14" customFormat="1" ht="12.75" customHeight="1" x14ac:dyDescent="0.2">
      <c r="B291" s="209" t="e">
        <f>IF(Tabla1[[#This Row],[Código_Actividad]]="","",CONCATENATE(Tabla1[[#This Row],[POA]],".",Tabla1[[#This Row],[SRS]],".",Tabla1[[#This Row],[AREA]],".",Tabla1[[#This Row],[TIPO]]))</f>
        <v>#REF!</v>
      </c>
      <c r="C291" s="209" t="e">
        <f>IF(Tabla1[[#This Row],[Código_Actividad]]="","",'[7]Formulario PPGR1'!#REF!)</f>
        <v>#REF!</v>
      </c>
      <c r="D291" s="209" t="e">
        <f>IF(Tabla1[[#This Row],[Código_Actividad]]="","",'[7]Formulario PPGR1'!#REF!)</f>
        <v>#REF!</v>
      </c>
      <c r="E291" s="209" t="e">
        <f>IF(Tabla1[[#This Row],[Código_Actividad]]="","",'[7]Formulario PPGR1'!#REF!)</f>
        <v>#REF!</v>
      </c>
      <c r="F291" s="209" t="e">
        <f>IF(Tabla1[[#This Row],[Código_Actividad]]="","",'[7]Formulario PPGR1'!#REF!)</f>
        <v>#REF!</v>
      </c>
      <c r="G291" s="318" t="s">
        <v>933</v>
      </c>
      <c r="H291" s="205" t="s">
        <v>1055</v>
      </c>
      <c r="I291" s="315" t="s">
        <v>124</v>
      </c>
      <c r="J291" s="313">
        <v>5</v>
      </c>
      <c r="K291" s="316">
        <v>151.80000000000001</v>
      </c>
      <c r="L291" s="316">
        <f>+Tabla1[[#This Row],[Precio Unitario]]*Tabla1[[#This Row],[Cantidad de Insumos]]</f>
        <v>759</v>
      </c>
      <c r="M291" s="323" t="s">
        <v>1054</v>
      </c>
      <c r="N291" s="205" t="s">
        <v>86</v>
      </c>
    </row>
    <row r="292" spans="2:14" customFormat="1" ht="12.75" customHeight="1" x14ac:dyDescent="0.2">
      <c r="B292" s="209" t="e">
        <f>IF(Tabla1[[#This Row],[Código_Actividad]]="","",CONCATENATE(Tabla1[[#This Row],[POA]],".",Tabla1[[#This Row],[SRS]],".",Tabla1[[#This Row],[AREA]],".",Tabla1[[#This Row],[TIPO]]))</f>
        <v>#REF!</v>
      </c>
      <c r="C292" s="209" t="e">
        <f>IF(Tabla1[[#This Row],[Código_Actividad]]="","",'[7]Formulario PPGR1'!#REF!)</f>
        <v>#REF!</v>
      </c>
      <c r="D292" s="209" t="e">
        <f>IF(Tabla1[[#This Row],[Código_Actividad]]="","",'[7]Formulario PPGR1'!#REF!)</f>
        <v>#REF!</v>
      </c>
      <c r="E292" s="209" t="e">
        <f>IF(Tabla1[[#This Row],[Código_Actividad]]="","",'[7]Formulario PPGR1'!#REF!)</f>
        <v>#REF!</v>
      </c>
      <c r="F292" s="209" t="e">
        <f>IF(Tabla1[[#This Row],[Código_Actividad]]="","",'[7]Formulario PPGR1'!#REF!)</f>
        <v>#REF!</v>
      </c>
      <c r="G292" s="318" t="s">
        <v>933</v>
      </c>
      <c r="H292" s="205" t="s">
        <v>1056</v>
      </c>
      <c r="I292" s="315" t="s">
        <v>124</v>
      </c>
      <c r="J292" s="313">
        <v>1</v>
      </c>
      <c r="K292" s="316">
        <v>319</v>
      </c>
      <c r="L292" s="316">
        <f>+Tabla1[[#This Row],[Precio Unitario]]*Tabla1[[#This Row],[Cantidad de Insumos]]</f>
        <v>319</v>
      </c>
      <c r="M292" s="323" t="s">
        <v>425</v>
      </c>
      <c r="N292" s="205" t="s">
        <v>86</v>
      </c>
    </row>
    <row r="293" spans="2:14" customFormat="1" ht="12.75" customHeight="1" x14ac:dyDescent="0.2">
      <c r="B293" s="209" t="e">
        <f>IF(Tabla1[[#This Row],[Código_Actividad]]="","",CONCATENATE(Tabla1[[#This Row],[POA]],".",Tabla1[[#This Row],[SRS]],".",Tabla1[[#This Row],[AREA]],".",Tabla1[[#This Row],[TIPO]]))</f>
        <v>#REF!</v>
      </c>
      <c r="C293" s="209" t="e">
        <f>IF(Tabla1[[#This Row],[Código_Actividad]]="","",'[7]Formulario PPGR1'!#REF!)</f>
        <v>#REF!</v>
      </c>
      <c r="D293" s="209" t="e">
        <f>IF(Tabla1[[#This Row],[Código_Actividad]]="","",'[7]Formulario PPGR1'!#REF!)</f>
        <v>#REF!</v>
      </c>
      <c r="E293" s="209" t="e">
        <f>IF(Tabla1[[#This Row],[Código_Actividad]]="","",'[7]Formulario PPGR1'!#REF!)</f>
        <v>#REF!</v>
      </c>
      <c r="F293" s="209" t="e">
        <f>IF(Tabla1[[#This Row],[Código_Actividad]]="","",'[7]Formulario PPGR1'!#REF!)</f>
        <v>#REF!</v>
      </c>
      <c r="G293" s="318" t="s">
        <v>933</v>
      </c>
      <c r="H293" s="205" t="s">
        <v>825</v>
      </c>
      <c r="I293" s="315" t="s">
        <v>837</v>
      </c>
      <c r="J293" s="313">
        <v>10</v>
      </c>
      <c r="K293" s="316">
        <v>450</v>
      </c>
      <c r="L293" s="316">
        <f>+Tabla1[[#This Row],[Precio Unitario]]*Tabla1[[#This Row],[Cantidad de Insumos]]</f>
        <v>4500</v>
      </c>
      <c r="M293" s="323" t="s">
        <v>102</v>
      </c>
      <c r="N293" s="205" t="s">
        <v>86</v>
      </c>
    </row>
    <row r="294" spans="2:14" customFormat="1" ht="12.75" customHeight="1" x14ac:dyDescent="0.2">
      <c r="B294" s="209" t="e">
        <f>IF(Tabla1[[#This Row],[Código_Actividad]]="","",CONCATENATE(Tabla1[[#This Row],[POA]],".",Tabla1[[#This Row],[SRS]],".",Tabla1[[#This Row],[AREA]],".",Tabla1[[#This Row],[TIPO]]))</f>
        <v>#REF!</v>
      </c>
      <c r="C294" s="209" t="e">
        <f>IF(Tabla1[[#This Row],[Código_Actividad]]="","",'[7]Formulario PPGR1'!#REF!)</f>
        <v>#REF!</v>
      </c>
      <c r="D294" s="209" t="e">
        <f>IF(Tabla1[[#This Row],[Código_Actividad]]="","",'[7]Formulario PPGR1'!#REF!)</f>
        <v>#REF!</v>
      </c>
      <c r="E294" s="209" t="e">
        <f>IF(Tabla1[[#This Row],[Código_Actividad]]="","",'[7]Formulario PPGR1'!#REF!)</f>
        <v>#REF!</v>
      </c>
      <c r="F294" s="209" t="e">
        <f>IF(Tabla1[[#This Row],[Código_Actividad]]="","",'[7]Formulario PPGR1'!#REF!)</f>
        <v>#REF!</v>
      </c>
      <c r="G294" s="318" t="s">
        <v>933</v>
      </c>
      <c r="H294" s="205" t="s">
        <v>823</v>
      </c>
      <c r="I294" s="315" t="s">
        <v>717</v>
      </c>
      <c r="J294" s="313">
        <v>50</v>
      </c>
      <c r="K294" s="316">
        <v>150</v>
      </c>
      <c r="L294" s="316">
        <f>+Tabla1[[#This Row],[Precio Unitario]]*Tabla1[[#This Row],[Cantidad de Insumos]]</f>
        <v>7500</v>
      </c>
      <c r="M294" s="323" t="s">
        <v>102</v>
      </c>
      <c r="N294" s="205" t="s">
        <v>86</v>
      </c>
    </row>
    <row r="295" spans="2:14" customFormat="1" ht="12.75" customHeight="1" x14ac:dyDescent="0.2">
      <c r="B295" s="209" t="e">
        <f>IF(Tabla1[[#This Row],[Código_Actividad]]="","",CONCATENATE(Tabla1[[#This Row],[POA]],".",Tabla1[[#This Row],[SRS]],".",Tabla1[[#This Row],[AREA]],".",Tabla1[[#This Row],[TIPO]]))</f>
        <v>#REF!</v>
      </c>
      <c r="C295" s="209" t="e">
        <f>IF(Tabla1[[#This Row],[Código_Actividad]]="","",'[7]Formulario PPGR1'!#REF!)</f>
        <v>#REF!</v>
      </c>
      <c r="D295" s="209" t="e">
        <f>IF(Tabla1[[#This Row],[Código_Actividad]]="","",'[7]Formulario PPGR1'!#REF!)</f>
        <v>#REF!</v>
      </c>
      <c r="E295" s="209" t="e">
        <f>IF(Tabla1[[#This Row],[Código_Actividad]]="","",'[7]Formulario PPGR1'!#REF!)</f>
        <v>#REF!</v>
      </c>
      <c r="F295" s="209" t="e">
        <f>IF(Tabla1[[#This Row],[Código_Actividad]]="","",'[7]Formulario PPGR1'!#REF!)</f>
        <v>#REF!</v>
      </c>
      <c r="G295" s="318" t="s">
        <v>933</v>
      </c>
      <c r="H295" s="205" t="s">
        <v>836</v>
      </c>
      <c r="I295" s="311" t="s">
        <v>839</v>
      </c>
      <c r="J295" s="204">
        <v>2</v>
      </c>
      <c r="K295" s="207">
        <v>50</v>
      </c>
      <c r="L295" s="316">
        <f>+Tabla1[[#This Row],[Precio Unitario]]*Tabla1[[#This Row],[Cantidad de Insumos]]</f>
        <v>100</v>
      </c>
      <c r="M295" s="323" t="s">
        <v>125</v>
      </c>
      <c r="N295" s="205" t="s">
        <v>86</v>
      </c>
    </row>
    <row r="296" spans="2:14" customFormat="1" ht="12.75" customHeight="1" x14ac:dyDescent="0.2">
      <c r="B296" s="209" t="e">
        <f>IF(Tabla1[[#This Row],[Código_Actividad]]="","",CONCATENATE(Tabla1[[#This Row],[POA]],".",Tabla1[[#This Row],[SRS]],".",Tabla1[[#This Row],[AREA]],".",Tabla1[[#This Row],[TIPO]]))</f>
        <v>#REF!</v>
      </c>
      <c r="C296" s="209" t="e">
        <f>IF(Tabla1[[#This Row],[Código_Actividad]]="","",'[7]Formulario PPGR1'!#REF!)</f>
        <v>#REF!</v>
      </c>
      <c r="D296" s="209" t="e">
        <f>IF(Tabla1[[#This Row],[Código_Actividad]]="","",'[7]Formulario PPGR1'!#REF!)</f>
        <v>#REF!</v>
      </c>
      <c r="E296" s="209" t="e">
        <f>IF(Tabla1[[#This Row],[Código_Actividad]]="","",'[7]Formulario PPGR1'!#REF!)</f>
        <v>#REF!</v>
      </c>
      <c r="F296" s="209" t="e">
        <f>IF(Tabla1[[#This Row],[Código_Actividad]]="","",'[7]Formulario PPGR1'!#REF!)</f>
        <v>#REF!</v>
      </c>
      <c r="G296" s="318" t="s">
        <v>892</v>
      </c>
      <c r="H296" s="205" t="s">
        <v>826</v>
      </c>
      <c r="I296" s="315" t="s">
        <v>838</v>
      </c>
      <c r="J296" s="313">
        <v>1</v>
      </c>
      <c r="K296" s="316">
        <v>247.5</v>
      </c>
      <c r="L296" s="316">
        <f>+Tabla1[[#This Row],[Precio Unitario]]*Tabla1[[#This Row],[Cantidad de Insumos]]</f>
        <v>247.5</v>
      </c>
      <c r="M296" s="323" t="s">
        <v>445</v>
      </c>
      <c r="N296" s="205" t="s">
        <v>86</v>
      </c>
    </row>
    <row r="297" spans="2:14" customFormat="1" ht="12.75" customHeight="1" x14ac:dyDescent="0.2">
      <c r="B297" s="209" t="e">
        <f>IF(Tabla1[[#This Row],[Código_Actividad]]="","",CONCATENATE(Tabla1[[#This Row],[POA]],".",Tabla1[[#This Row],[SRS]],".",Tabla1[[#This Row],[AREA]],".",Tabla1[[#This Row],[TIPO]]))</f>
        <v>#REF!</v>
      </c>
      <c r="C297" s="209" t="e">
        <f>IF(Tabla1[[#This Row],[Código_Actividad]]="","",'[7]Formulario PPGR1'!#REF!)</f>
        <v>#REF!</v>
      </c>
      <c r="D297" s="209" t="e">
        <f>IF(Tabla1[[#This Row],[Código_Actividad]]="","",'[7]Formulario PPGR1'!#REF!)</f>
        <v>#REF!</v>
      </c>
      <c r="E297" s="209" t="e">
        <f>IF(Tabla1[[#This Row],[Código_Actividad]]="","",'[7]Formulario PPGR1'!#REF!)</f>
        <v>#REF!</v>
      </c>
      <c r="F297" s="209" t="e">
        <f>IF(Tabla1[[#This Row],[Código_Actividad]]="","",'[7]Formulario PPGR1'!#REF!)</f>
        <v>#REF!</v>
      </c>
      <c r="G297" s="318" t="s">
        <v>892</v>
      </c>
      <c r="H297" s="205" t="s">
        <v>1055</v>
      </c>
      <c r="I297" s="315" t="s">
        <v>124</v>
      </c>
      <c r="J297" s="313">
        <v>1</v>
      </c>
      <c r="K297" s="316">
        <v>151.80000000000001</v>
      </c>
      <c r="L297" s="316">
        <f>+Tabla1[[#This Row],[Precio Unitario]]*Tabla1[[#This Row],[Cantidad de Insumos]]</f>
        <v>151.80000000000001</v>
      </c>
      <c r="M297" s="323" t="s">
        <v>1054</v>
      </c>
      <c r="N297" s="205" t="s">
        <v>86</v>
      </c>
    </row>
    <row r="298" spans="2:14" customFormat="1" ht="12.75" customHeight="1" x14ac:dyDescent="0.2">
      <c r="B298" s="209" t="e">
        <f>IF(Tabla1[[#This Row],[Código_Actividad]]="","",CONCATENATE(Tabla1[[#This Row],[POA]],".",Tabla1[[#This Row],[SRS]],".",Tabla1[[#This Row],[AREA]],".",Tabla1[[#This Row],[TIPO]]))</f>
        <v>#REF!</v>
      </c>
      <c r="C298" s="209" t="e">
        <f>IF(Tabla1[[#This Row],[Código_Actividad]]="","",'[7]Formulario PPGR1'!#REF!)</f>
        <v>#REF!</v>
      </c>
      <c r="D298" s="209" t="e">
        <f>IF(Tabla1[[#This Row],[Código_Actividad]]="","",'[7]Formulario PPGR1'!#REF!)</f>
        <v>#REF!</v>
      </c>
      <c r="E298" s="209" t="e">
        <f>IF(Tabla1[[#This Row],[Código_Actividad]]="","",'[7]Formulario PPGR1'!#REF!)</f>
        <v>#REF!</v>
      </c>
      <c r="F298" s="209" t="e">
        <f>IF(Tabla1[[#This Row],[Código_Actividad]]="","",'[7]Formulario PPGR1'!#REF!)</f>
        <v>#REF!</v>
      </c>
      <c r="G298" s="318" t="s">
        <v>1033</v>
      </c>
      <c r="H298" s="205" t="s">
        <v>826</v>
      </c>
      <c r="I298" s="315" t="s">
        <v>838</v>
      </c>
      <c r="J298" s="313">
        <v>1</v>
      </c>
      <c r="K298" s="316">
        <v>247.5</v>
      </c>
      <c r="L298" s="316">
        <f>+Tabla1[[#This Row],[Precio Unitario]]*Tabla1[[#This Row],[Cantidad de Insumos]]</f>
        <v>247.5</v>
      </c>
      <c r="M298" s="323" t="s">
        <v>445</v>
      </c>
      <c r="N298" s="205" t="s">
        <v>86</v>
      </c>
    </row>
    <row r="299" spans="2:14" customFormat="1" ht="12.75" customHeight="1" x14ac:dyDescent="0.2">
      <c r="B299" s="209" t="e">
        <f>IF(Tabla1[[#This Row],[Código_Actividad]]="","",CONCATENATE(Tabla1[[#This Row],[POA]],".",Tabla1[[#This Row],[SRS]],".",Tabla1[[#This Row],[AREA]],".",Tabla1[[#This Row],[TIPO]]))</f>
        <v>#REF!</v>
      </c>
      <c r="C299" s="209" t="e">
        <f>IF(Tabla1[[#This Row],[Código_Actividad]]="","",'[7]Formulario PPGR1'!#REF!)</f>
        <v>#REF!</v>
      </c>
      <c r="D299" s="209" t="e">
        <f>IF(Tabla1[[#This Row],[Código_Actividad]]="","",'[7]Formulario PPGR1'!#REF!)</f>
        <v>#REF!</v>
      </c>
      <c r="E299" s="209" t="e">
        <f>IF(Tabla1[[#This Row],[Código_Actividad]]="","",'[7]Formulario PPGR1'!#REF!)</f>
        <v>#REF!</v>
      </c>
      <c r="F299" s="209" t="e">
        <f>IF(Tabla1[[#This Row],[Código_Actividad]]="","",'[7]Formulario PPGR1'!#REF!)</f>
        <v>#REF!</v>
      </c>
      <c r="G299" s="318" t="s">
        <v>1033</v>
      </c>
      <c r="H299" s="205" t="s">
        <v>1055</v>
      </c>
      <c r="I299" s="315" t="s">
        <v>124</v>
      </c>
      <c r="J299" s="313">
        <v>1</v>
      </c>
      <c r="K299" s="316">
        <v>151.80000000000001</v>
      </c>
      <c r="L299" s="316">
        <f>+Tabla1[[#This Row],[Precio Unitario]]*Tabla1[[#This Row],[Cantidad de Insumos]]</f>
        <v>151.80000000000001</v>
      </c>
      <c r="M299" s="323" t="s">
        <v>1054</v>
      </c>
      <c r="N299" s="205" t="s">
        <v>86</v>
      </c>
    </row>
    <row r="300" spans="2:14" customFormat="1" ht="12.75" customHeight="1" x14ac:dyDescent="0.2">
      <c r="B300" s="209" t="e">
        <f>IF(Tabla1[[#This Row],[Código_Actividad]]="","",CONCATENATE(Tabla1[[#This Row],[POA]],".",Tabla1[[#This Row],[SRS]],".",Tabla1[[#This Row],[AREA]],".",Tabla1[[#This Row],[TIPO]]))</f>
        <v>#REF!</v>
      </c>
      <c r="C300" s="209" t="e">
        <f>IF(Tabla1[[#This Row],[Código_Actividad]]="","",'[7]Formulario PPGR1'!#REF!)</f>
        <v>#REF!</v>
      </c>
      <c r="D300" s="209" t="e">
        <f>IF(Tabla1[[#This Row],[Código_Actividad]]="","",'[7]Formulario PPGR1'!#REF!)</f>
        <v>#REF!</v>
      </c>
      <c r="E300" s="209" t="e">
        <f>IF(Tabla1[[#This Row],[Código_Actividad]]="","",'[7]Formulario PPGR1'!#REF!)</f>
        <v>#REF!</v>
      </c>
      <c r="F300" s="209" t="e">
        <f>IF(Tabla1[[#This Row],[Código_Actividad]]="","",'[7]Formulario PPGR1'!#REF!)</f>
        <v>#REF!</v>
      </c>
      <c r="G300" s="318" t="s">
        <v>1034</v>
      </c>
      <c r="H300" s="205" t="s">
        <v>1075</v>
      </c>
      <c r="I300" s="311" t="s">
        <v>717</v>
      </c>
      <c r="J300" s="204">
        <v>3</v>
      </c>
      <c r="K300" s="207">
        <v>250</v>
      </c>
      <c r="L300" s="207">
        <f>+Tabla1[[#This Row],[Precio Unitario]]*Tabla1[[#This Row],[Cantidad de Insumos]]</f>
        <v>750</v>
      </c>
      <c r="M300" s="323" t="s">
        <v>425</v>
      </c>
      <c r="N300" s="205" t="s">
        <v>86</v>
      </c>
    </row>
    <row r="301" spans="2:14" customFormat="1" ht="12.75" customHeight="1" x14ac:dyDescent="0.2">
      <c r="B301" s="209" t="e">
        <f>IF(Tabla1[[#This Row],[Código_Actividad]]="","",CONCATENATE(Tabla1[[#This Row],[POA]],".",Tabla1[[#This Row],[SRS]],".",Tabla1[[#This Row],[AREA]],".",Tabla1[[#This Row],[TIPO]]))</f>
        <v>#REF!</v>
      </c>
      <c r="C301" s="209" t="e">
        <f>IF(Tabla1[[#This Row],[Código_Actividad]]="","",'[7]Formulario PPGR1'!#REF!)</f>
        <v>#REF!</v>
      </c>
      <c r="D301" s="209" t="e">
        <f>IF(Tabla1[[#This Row],[Código_Actividad]]="","",'[7]Formulario PPGR1'!#REF!)</f>
        <v>#REF!</v>
      </c>
      <c r="E301" s="209" t="e">
        <f>IF(Tabla1[[#This Row],[Código_Actividad]]="","",'[7]Formulario PPGR1'!#REF!)</f>
        <v>#REF!</v>
      </c>
      <c r="F301" s="209" t="e">
        <f>IF(Tabla1[[#This Row],[Código_Actividad]]="","",'[7]Formulario PPGR1'!#REF!)</f>
        <v>#REF!</v>
      </c>
      <c r="G301" s="318" t="s">
        <v>1034</v>
      </c>
      <c r="H301" s="205" t="s">
        <v>1055</v>
      </c>
      <c r="I301" s="311" t="s">
        <v>124</v>
      </c>
      <c r="J301" s="204">
        <v>2</v>
      </c>
      <c r="K301" s="207">
        <v>151.80000000000001</v>
      </c>
      <c r="L301" s="207">
        <f>+Tabla1[[#This Row],[Precio Unitario]]*Tabla1[[#This Row],[Cantidad de Insumos]]</f>
        <v>303.60000000000002</v>
      </c>
      <c r="M301" s="323" t="s">
        <v>1054</v>
      </c>
      <c r="N301" s="205" t="s">
        <v>86</v>
      </c>
    </row>
    <row r="302" spans="2:14" customFormat="1" ht="12.75" customHeight="1" x14ac:dyDescent="0.2">
      <c r="B302" s="209" t="e">
        <f>IF(Tabla1[[#This Row],[Código_Actividad]]="","",CONCATENATE(Tabla1[[#This Row],[POA]],".",Tabla1[[#This Row],[SRS]],".",Tabla1[[#This Row],[AREA]],".",Tabla1[[#This Row],[TIPO]]))</f>
        <v>#REF!</v>
      </c>
      <c r="C302" s="209" t="e">
        <f>IF(Tabla1[[#This Row],[Código_Actividad]]="","",'[7]Formulario PPGR1'!#REF!)</f>
        <v>#REF!</v>
      </c>
      <c r="D302" s="209" t="e">
        <f>IF(Tabla1[[#This Row],[Código_Actividad]]="","",'[7]Formulario PPGR1'!#REF!)</f>
        <v>#REF!</v>
      </c>
      <c r="E302" s="209" t="e">
        <f>IF(Tabla1[[#This Row],[Código_Actividad]]="","",'[7]Formulario PPGR1'!#REF!)</f>
        <v>#REF!</v>
      </c>
      <c r="F302" s="209" t="e">
        <f>IF(Tabla1[[#This Row],[Código_Actividad]]="","",'[7]Formulario PPGR1'!#REF!)</f>
        <v>#REF!</v>
      </c>
      <c r="G302" s="318" t="s">
        <v>1035</v>
      </c>
      <c r="H302" s="205" t="s">
        <v>826</v>
      </c>
      <c r="I302" s="315" t="s">
        <v>838</v>
      </c>
      <c r="J302" s="313">
        <v>1</v>
      </c>
      <c r="K302" s="316">
        <v>247.5</v>
      </c>
      <c r="L302" s="316">
        <f>+Tabla1[[#This Row],[Precio Unitario]]*Tabla1[[#This Row],[Cantidad de Insumos]]</f>
        <v>247.5</v>
      </c>
      <c r="M302" s="323" t="s">
        <v>445</v>
      </c>
      <c r="N302" s="205" t="s">
        <v>86</v>
      </c>
    </row>
    <row r="303" spans="2:14" customFormat="1" ht="12.75" customHeight="1" x14ac:dyDescent="0.2">
      <c r="B303" s="209" t="e">
        <f>IF(Tabla1[[#This Row],[Código_Actividad]]="","",CONCATENATE(Tabla1[[#This Row],[POA]],".",Tabla1[[#This Row],[SRS]],".",Tabla1[[#This Row],[AREA]],".",Tabla1[[#This Row],[TIPO]]))</f>
        <v>#REF!</v>
      </c>
      <c r="C303" s="209" t="e">
        <f>IF(Tabla1[[#This Row],[Código_Actividad]]="","",'[7]Formulario PPGR1'!#REF!)</f>
        <v>#REF!</v>
      </c>
      <c r="D303" s="209" t="e">
        <f>IF(Tabla1[[#This Row],[Código_Actividad]]="","",'[7]Formulario PPGR1'!#REF!)</f>
        <v>#REF!</v>
      </c>
      <c r="E303" s="209" t="e">
        <f>IF(Tabla1[[#This Row],[Código_Actividad]]="","",'[7]Formulario PPGR1'!#REF!)</f>
        <v>#REF!</v>
      </c>
      <c r="F303" s="209" t="e">
        <f>IF(Tabla1[[#This Row],[Código_Actividad]]="","",'[7]Formulario PPGR1'!#REF!)</f>
        <v>#REF!</v>
      </c>
      <c r="G303" s="318" t="s">
        <v>1035</v>
      </c>
      <c r="H303" s="205" t="s">
        <v>1055</v>
      </c>
      <c r="I303" s="315" t="s">
        <v>124</v>
      </c>
      <c r="J303" s="313">
        <v>1</v>
      </c>
      <c r="K303" s="316">
        <v>151.80000000000001</v>
      </c>
      <c r="L303" s="316">
        <f>+Tabla1[[#This Row],[Precio Unitario]]*Tabla1[[#This Row],[Cantidad de Insumos]]</f>
        <v>151.80000000000001</v>
      </c>
      <c r="M303" s="323" t="s">
        <v>1054</v>
      </c>
      <c r="N303" s="205" t="s">
        <v>86</v>
      </c>
    </row>
    <row r="304" spans="2:14" customFormat="1" ht="12.75" customHeight="1" x14ac:dyDescent="0.2">
      <c r="B304" s="209" t="e">
        <f>IF(Tabla1[[#This Row],[Código_Actividad]]="","",CONCATENATE(Tabla1[[#This Row],[POA]],".",Tabla1[[#This Row],[SRS]],".",Tabla1[[#This Row],[AREA]],".",Tabla1[[#This Row],[TIPO]]))</f>
        <v>#REF!</v>
      </c>
      <c r="C304" s="209" t="e">
        <f>IF(Tabla1[[#This Row],[Código_Actividad]]="","",'[7]Formulario PPGR1'!#REF!)</f>
        <v>#REF!</v>
      </c>
      <c r="D304" s="209" t="e">
        <f>IF(Tabla1[[#This Row],[Código_Actividad]]="","",'[7]Formulario PPGR1'!#REF!)</f>
        <v>#REF!</v>
      </c>
      <c r="E304" s="209" t="e">
        <f>IF(Tabla1[[#This Row],[Código_Actividad]]="","",'[7]Formulario PPGR1'!#REF!)</f>
        <v>#REF!</v>
      </c>
      <c r="F304" s="209" t="e">
        <f>IF(Tabla1[[#This Row],[Código_Actividad]]="","",'[7]Formulario PPGR1'!#REF!)</f>
        <v>#REF!</v>
      </c>
      <c r="G304" s="318" t="s">
        <v>909</v>
      </c>
      <c r="H304" s="205" t="s">
        <v>826</v>
      </c>
      <c r="I304" s="315" t="s">
        <v>838</v>
      </c>
      <c r="J304" s="313">
        <v>1</v>
      </c>
      <c r="K304" s="316">
        <v>247.5</v>
      </c>
      <c r="L304" s="316">
        <f>+Tabla1[[#This Row],[Precio Unitario]]*Tabla1[[#This Row],[Cantidad de Insumos]]</f>
        <v>247.5</v>
      </c>
      <c r="M304" s="323" t="s">
        <v>445</v>
      </c>
      <c r="N304" s="205" t="s">
        <v>86</v>
      </c>
    </row>
    <row r="305" spans="2:14" customFormat="1" ht="12.75" customHeight="1" x14ac:dyDescent="0.2">
      <c r="B305" s="209" t="e">
        <f>IF(Tabla1[[#This Row],[Código_Actividad]]="","",CONCATENATE(Tabla1[[#This Row],[POA]],".",Tabla1[[#This Row],[SRS]],".",Tabla1[[#This Row],[AREA]],".",Tabla1[[#This Row],[TIPO]]))</f>
        <v>#REF!</v>
      </c>
      <c r="C305" s="209" t="e">
        <f>IF(Tabla1[[#This Row],[Código_Actividad]]="","",'[7]Formulario PPGR1'!#REF!)</f>
        <v>#REF!</v>
      </c>
      <c r="D305" s="209" t="e">
        <f>IF(Tabla1[[#This Row],[Código_Actividad]]="","",'[7]Formulario PPGR1'!#REF!)</f>
        <v>#REF!</v>
      </c>
      <c r="E305" s="209" t="e">
        <f>IF(Tabla1[[#This Row],[Código_Actividad]]="","",'[7]Formulario PPGR1'!#REF!)</f>
        <v>#REF!</v>
      </c>
      <c r="F305" s="209" t="e">
        <f>IF(Tabla1[[#This Row],[Código_Actividad]]="","",'[7]Formulario PPGR1'!#REF!)</f>
        <v>#REF!</v>
      </c>
      <c r="G305" s="318" t="s">
        <v>1060</v>
      </c>
      <c r="H305" s="205" t="s">
        <v>1055</v>
      </c>
      <c r="I305" s="315" t="s">
        <v>124</v>
      </c>
      <c r="J305" s="313">
        <v>1</v>
      </c>
      <c r="K305" s="316">
        <v>151.80000000000001</v>
      </c>
      <c r="L305" s="316">
        <f>+Tabla1[[#This Row],[Precio Unitario]]*Tabla1[[#This Row],[Cantidad de Insumos]]</f>
        <v>151.80000000000001</v>
      </c>
      <c r="M305" s="323" t="s">
        <v>1054</v>
      </c>
      <c r="N305" s="205" t="s">
        <v>86</v>
      </c>
    </row>
    <row r="306" spans="2:14" customFormat="1" ht="12.75" customHeight="1" x14ac:dyDescent="0.2">
      <c r="B306" s="209" t="str">
        <f>IF(Tabla1[[#This Row],[Código_Actividad]]="","",CONCATENATE(Tabla1[[#This Row],[POA]],".",Tabla1[[#This Row],[SRS]],".",Tabla1[[#This Row],[AREA]],".",Tabla1[[#This Row],[TIPO]]))</f>
        <v/>
      </c>
      <c r="C306" s="209" t="str">
        <f>IF(Tabla1[[#This Row],[Código_Actividad]]="","",'[7]Formulario PPGR1'!#REF!)</f>
        <v/>
      </c>
      <c r="D306" s="209" t="str">
        <f>IF(Tabla1[[#This Row],[Código_Actividad]]="","",'[7]Formulario PPGR1'!#REF!)</f>
        <v/>
      </c>
      <c r="E306" s="209" t="str">
        <f>IF(Tabla1[[#This Row],[Código_Actividad]]="","",'[7]Formulario PPGR1'!#REF!)</f>
        <v/>
      </c>
      <c r="F306" s="209" t="str">
        <f>IF(Tabla1[[#This Row],[Código_Actividad]]="","",'[7]Formulario PPGR1'!#REF!)</f>
        <v/>
      </c>
      <c r="G306" s="204"/>
      <c r="H306" s="205"/>
      <c r="I306" s="311"/>
      <c r="J306" s="204"/>
      <c r="K306" s="207" t="str">
        <f>IFERROR(VLOOKUP(#REF!,#REF!,3,FALSE),"")</f>
        <v/>
      </c>
      <c r="L306" s="207"/>
      <c r="M306" s="323"/>
      <c r="N306" s="205"/>
    </row>
    <row r="307" spans="2:14" customFormat="1" ht="12.75" customHeight="1" x14ac:dyDescent="0.2">
      <c r="B307" s="209" t="str">
        <f>IF(Tabla1[[#This Row],[Código_Actividad]]="","",CONCATENATE(Tabla1[[#This Row],[POA]],".",Tabla1[[#This Row],[SRS]],".",Tabla1[[#This Row],[AREA]],".",Tabla1[[#This Row],[TIPO]]))</f>
        <v/>
      </c>
      <c r="C307" s="209" t="str">
        <f>IF(Tabla1[[#This Row],[Código_Actividad]]="","",'[7]Formulario PPGR1'!#REF!)</f>
        <v/>
      </c>
      <c r="D307" s="209" t="str">
        <f>IF(Tabla1[[#This Row],[Código_Actividad]]="","",'[7]Formulario PPGR1'!#REF!)</f>
        <v/>
      </c>
      <c r="E307" s="209" t="str">
        <f>IF(Tabla1[[#This Row],[Código_Actividad]]="","",'[7]Formulario PPGR1'!#REF!)</f>
        <v/>
      </c>
      <c r="F307" s="209" t="str">
        <f>IF(Tabla1[[#This Row],[Código_Actividad]]="","",'[7]Formulario PPGR1'!#REF!)</f>
        <v/>
      </c>
      <c r="G307" s="204"/>
      <c r="H307" s="205"/>
      <c r="I307" s="311"/>
      <c r="J307" s="204"/>
      <c r="K307" s="207" t="str">
        <f>IFERROR(VLOOKUP(#REF!,#REF!,3,FALSE),"")</f>
        <v/>
      </c>
      <c r="L307" s="207"/>
      <c r="M307" s="208"/>
      <c r="N307" s="205"/>
    </row>
    <row r="308" spans="2:14" customFormat="1" ht="12.75" customHeight="1" x14ac:dyDescent="0.2">
      <c r="B308" s="209" t="str">
        <f>IF(Tabla1[[#This Row],[Código_Actividad]]="","",CONCATENATE(Tabla1[[#This Row],[POA]],".",Tabla1[[#This Row],[SRS]],".",Tabla1[[#This Row],[AREA]],".",Tabla1[[#This Row],[TIPO]]))</f>
        <v/>
      </c>
      <c r="C308" s="209" t="str">
        <f>IF(Tabla1[[#This Row],[Código_Actividad]]="","",'[7]Formulario PPGR1'!#REF!)</f>
        <v/>
      </c>
      <c r="D308" s="209" t="str">
        <f>IF(Tabla1[[#This Row],[Código_Actividad]]="","",'[7]Formulario PPGR1'!#REF!)</f>
        <v/>
      </c>
      <c r="E308" s="209" t="str">
        <f>IF(Tabla1[[#This Row],[Código_Actividad]]="","",'[7]Formulario PPGR1'!#REF!)</f>
        <v/>
      </c>
      <c r="F308" s="209" t="str">
        <f>IF(Tabla1[[#This Row],[Código_Actividad]]="","",'[7]Formulario PPGR1'!#REF!)</f>
        <v/>
      </c>
      <c r="G308" s="204"/>
      <c r="H308" s="205"/>
      <c r="I308" s="311"/>
      <c r="J308" s="204"/>
      <c r="K308" s="207" t="str">
        <f>IFERROR(VLOOKUP(#REF!,#REF!,3,FALSE),"")</f>
        <v/>
      </c>
      <c r="L308" s="207"/>
      <c r="M308" s="208"/>
      <c r="N308" s="205"/>
    </row>
    <row r="309" spans="2:14" customFormat="1" ht="12.75" customHeight="1" x14ac:dyDescent="0.2">
      <c r="B309" s="209" t="str">
        <f>IF(Tabla1[[#This Row],[Código_Actividad]]="","",CONCATENATE(Tabla1[[#This Row],[POA]],".",Tabla1[[#This Row],[SRS]],".",Tabla1[[#This Row],[AREA]],".",Tabla1[[#This Row],[TIPO]]))</f>
        <v/>
      </c>
      <c r="C309" s="209" t="str">
        <f>IF(Tabla1[[#This Row],[Código_Actividad]]="","",'[7]Formulario PPGR1'!#REF!)</f>
        <v/>
      </c>
      <c r="D309" s="209" t="str">
        <f>IF(Tabla1[[#This Row],[Código_Actividad]]="","",'[7]Formulario PPGR1'!#REF!)</f>
        <v/>
      </c>
      <c r="E309" s="209" t="str">
        <f>IF(Tabla1[[#This Row],[Código_Actividad]]="","",'[7]Formulario PPGR1'!#REF!)</f>
        <v/>
      </c>
      <c r="F309" s="209" t="str">
        <f>IF(Tabla1[[#This Row],[Código_Actividad]]="","",'[7]Formulario PPGR1'!#REF!)</f>
        <v/>
      </c>
      <c r="G309" s="204"/>
      <c r="H309" s="205"/>
      <c r="I309" s="311"/>
      <c r="J309" s="204"/>
      <c r="K309" s="207" t="str">
        <f>IFERROR(VLOOKUP(#REF!,#REF!,3,FALSE),"")</f>
        <v/>
      </c>
      <c r="L309" s="207"/>
      <c r="M309" s="208"/>
      <c r="N309" s="205"/>
    </row>
    <row r="310" spans="2:14" customFormat="1" ht="12.75" customHeight="1" x14ac:dyDescent="0.2">
      <c r="B310" s="209" t="str">
        <f>IF(Tabla1[[#This Row],[Código_Actividad]]="","",CONCATENATE(Tabla1[[#This Row],[POA]],".",Tabla1[[#This Row],[SRS]],".",Tabla1[[#This Row],[AREA]],".",Tabla1[[#This Row],[TIPO]]))</f>
        <v/>
      </c>
      <c r="C310" s="209" t="str">
        <f>IF(Tabla1[[#This Row],[Código_Actividad]]="","",'[7]Formulario PPGR1'!#REF!)</f>
        <v/>
      </c>
      <c r="D310" s="209" t="str">
        <f>IF(Tabla1[[#This Row],[Código_Actividad]]="","",'[7]Formulario PPGR1'!#REF!)</f>
        <v/>
      </c>
      <c r="E310" s="209" t="str">
        <f>IF(Tabla1[[#This Row],[Código_Actividad]]="","",'[7]Formulario PPGR1'!#REF!)</f>
        <v/>
      </c>
      <c r="F310" s="209" t="str">
        <f>IF(Tabla1[[#This Row],[Código_Actividad]]="","",'[7]Formulario PPGR1'!#REF!)</f>
        <v/>
      </c>
      <c r="G310" s="204"/>
      <c r="H310" s="205"/>
      <c r="I310" s="311"/>
      <c r="J310" s="204"/>
      <c r="K310" s="207" t="str">
        <f>IFERROR(VLOOKUP(#REF!,#REF!,3,FALSE),"")</f>
        <v/>
      </c>
      <c r="L310" s="207"/>
      <c r="M310" s="208"/>
      <c r="N310" s="205"/>
    </row>
    <row r="311" spans="2:14" customFormat="1" ht="12.75" customHeight="1" x14ac:dyDescent="0.2">
      <c r="B311" s="209" t="str">
        <f>IF(Tabla1[[#This Row],[Código_Actividad]]="","",CONCATENATE(Tabla1[[#This Row],[POA]],".",Tabla1[[#This Row],[SRS]],".",Tabla1[[#This Row],[AREA]],".",Tabla1[[#This Row],[TIPO]]))</f>
        <v/>
      </c>
      <c r="C311" s="209" t="str">
        <f>IF(Tabla1[[#This Row],[Código_Actividad]]="","",'[7]Formulario PPGR1'!#REF!)</f>
        <v/>
      </c>
      <c r="D311" s="209" t="str">
        <f>IF(Tabla1[[#This Row],[Código_Actividad]]="","",'[7]Formulario PPGR1'!#REF!)</f>
        <v/>
      </c>
      <c r="E311" s="209" t="str">
        <f>IF(Tabla1[[#This Row],[Código_Actividad]]="","",'[7]Formulario PPGR1'!#REF!)</f>
        <v/>
      </c>
      <c r="F311" s="209" t="str">
        <f>IF(Tabla1[[#This Row],[Código_Actividad]]="","",'[7]Formulario PPGR1'!#REF!)</f>
        <v/>
      </c>
      <c r="G311" s="204"/>
      <c r="H311" s="205"/>
      <c r="I311" s="311"/>
      <c r="J311" s="204"/>
      <c r="K311" s="207" t="str">
        <f>IFERROR(VLOOKUP(#REF!,#REF!,3,FALSE),"")</f>
        <v/>
      </c>
      <c r="L311" s="207"/>
      <c r="M311" s="208"/>
      <c r="N311" s="205"/>
    </row>
    <row r="312" spans="2:14" customFormat="1" ht="12.75" customHeight="1" x14ac:dyDescent="0.2">
      <c r="B312" s="209" t="str">
        <f>IF(Tabla1[[#This Row],[Código_Actividad]]="","",CONCATENATE(Tabla1[[#This Row],[POA]],".",Tabla1[[#This Row],[SRS]],".",Tabla1[[#This Row],[AREA]],".",Tabla1[[#This Row],[TIPO]]))</f>
        <v/>
      </c>
      <c r="C312" s="209" t="str">
        <f>IF(Tabla1[[#This Row],[Código_Actividad]]="","",'[7]Formulario PPGR1'!#REF!)</f>
        <v/>
      </c>
      <c r="D312" s="209" t="str">
        <f>IF(Tabla1[[#This Row],[Código_Actividad]]="","",'[7]Formulario PPGR1'!#REF!)</f>
        <v/>
      </c>
      <c r="E312" s="209" t="str">
        <f>IF(Tabla1[[#This Row],[Código_Actividad]]="","",'[7]Formulario PPGR1'!#REF!)</f>
        <v/>
      </c>
      <c r="F312" s="209" t="str">
        <f>IF(Tabla1[[#This Row],[Código_Actividad]]="","",'[7]Formulario PPGR1'!#REF!)</f>
        <v/>
      </c>
      <c r="G312" s="204"/>
      <c r="H312" s="205"/>
      <c r="I312" s="311"/>
      <c r="J312" s="204"/>
      <c r="K312" s="207" t="str">
        <f>IFERROR(VLOOKUP(#REF!,#REF!,3,FALSE),"")</f>
        <v/>
      </c>
      <c r="L312" s="207"/>
      <c r="M312" s="208"/>
      <c r="N312" s="205"/>
    </row>
    <row r="313" spans="2:14" customFormat="1" ht="12.75" customHeight="1" x14ac:dyDescent="0.2">
      <c r="B313" s="209" t="str">
        <f>IF(Tabla1[[#This Row],[Código_Actividad]]="","",CONCATENATE(Tabla1[[#This Row],[POA]],".",Tabla1[[#This Row],[SRS]],".",Tabla1[[#This Row],[AREA]],".",Tabla1[[#This Row],[TIPO]]))</f>
        <v/>
      </c>
      <c r="C313" s="209" t="str">
        <f>IF(Tabla1[[#This Row],[Código_Actividad]]="","",'[7]Formulario PPGR1'!#REF!)</f>
        <v/>
      </c>
      <c r="D313" s="209" t="str">
        <f>IF(Tabla1[[#This Row],[Código_Actividad]]="","",'[7]Formulario PPGR1'!#REF!)</f>
        <v/>
      </c>
      <c r="E313" s="209" t="str">
        <f>IF(Tabla1[[#This Row],[Código_Actividad]]="","",'[7]Formulario PPGR1'!#REF!)</f>
        <v/>
      </c>
      <c r="F313" s="209" t="str">
        <f>IF(Tabla1[[#This Row],[Código_Actividad]]="","",'[7]Formulario PPGR1'!#REF!)</f>
        <v/>
      </c>
      <c r="G313" s="204"/>
      <c r="H313" s="205"/>
      <c r="I313" s="311"/>
      <c r="J313" s="204"/>
      <c r="K313" s="207" t="str">
        <f>IFERROR(VLOOKUP(#REF!,#REF!,3,FALSE),"")</f>
        <v/>
      </c>
      <c r="L313" s="207"/>
      <c r="M313" s="208"/>
      <c r="N313" s="205"/>
    </row>
    <row r="314" spans="2:14" customFormat="1" ht="12.75" customHeight="1" x14ac:dyDescent="0.2">
      <c r="B314" s="209" t="str">
        <f>IF(Tabla1[[#This Row],[Código_Actividad]]="","",CONCATENATE(Tabla1[[#This Row],[POA]],".",Tabla1[[#This Row],[SRS]],".",Tabla1[[#This Row],[AREA]],".",Tabla1[[#This Row],[TIPO]]))</f>
        <v/>
      </c>
      <c r="C314" s="209" t="str">
        <f>IF(Tabla1[[#This Row],[Código_Actividad]]="","",'[7]Formulario PPGR1'!#REF!)</f>
        <v/>
      </c>
      <c r="D314" s="209" t="str">
        <f>IF(Tabla1[[#This Row],[Código_Actividad]]="","",'[7]Formulario PPGR1'!#REF!)</f>
        <v/>
      </c>
      <c r="E314" s="209" t="str">
        <f>IF(Tabla1[[#This Row],[Código_Actividad]]="","",'[7]Formulario PPGR1'!#REF!)</f>
        <v/>
      </c>
      <c r="F314" s="209" t="str">
        <f>IF(Tabla1[[#This Row],[Código_Actividad]]="","",'[7]Formulario PPGR1'!#REF!)</f>
        <v/>
      </c>
      <c r="G314" s="204"/>
      <c r="H314" s="205"/>
      <c r="I314" s="311"/>
      <c r="J314" s="204"/>
      <c r="K314" s="207" t="str">
        <f>IFERROR(VLOOKUP(#REF!,#REF!,3,FALSE),"")</f>
        <v/>
      </c>
      <c r="L314" s="207"/>
      <c r="M314" s="208"/>
      <c r="N314" s="205"/>
    </row>
    <row r="315" spans="2:14" customFormat="1" ht="12.75" customHeight="1" x14ac:dyDescent="0.2">
      <c r="B315" s="209" t="str">
        <f>IF(Tabla1[[#This Row],[Código_Actividad]]="","",CONCATENATE(Tabla1[[#This Row],[POA]],".",Tabla1[[#This Row],[SRS]],".",Tabla1[[#This Row],[AREA]],".",Tabla1[[#This Row],[TIPO]]))</f>
        <v/>
      </c>
      <c r="C315" s="209" t="str">
        <f>IF(Tabla1[[#This Row],[Código_Actividad]]="","",'[7]Formulario PPGR1'!#REF!)</f>
        <v/>
      </c>
      <c r="D315" s="209" t="str">
        <f>IF(Tabla1[[#This Row],[Código_Actividad]]="","",'[7]Formulario PPGR1'!#REF!)</f>
        <v/>
      </c>
      <c r="E315" s="209" t="str">
        <f>IF(Tabla1[[#This Row],[Código_Actividad]]="","",'[7]Formulario PPGR1'!#REF!)</f>
        <v/>
      </c>
      <c r="F315" s="209" t="str">
        <f>IF(Tabla1[[#This Row],[Código_Actividad]]="","",'[7]Formulario PPGR1'!#REF!)</f>
        <v/>
      </c>
      <c r="G315" s="204"/>
      <c r="H315" s="205"/>
      <c r="I315" s="311"/>
      <c r="J315" s="204"/>
      <c r="K315" s="207" t="str">
        <f>IFERROR(VLOOKUP(#REF!,#REF!,3,FALSE),"")</f>
        <v/>
      </c>
      <c r="L315" s="207"/>
      <c r="M315" s="208"/>
      <c r="N315" s="205"/>
    </row>
    <row r="316" spans="2:14" customFormat="1" ht="12.75" customHeight="1" x14ac:dyDescent="0.2">
      <c r="B316" s="209" t="str">
        <f>IF(Tabla1[[#This Row],[Código_Actividad]]="","",CONCATENATE(Tabla1[[#This Row],[POA]],".",Tabla1[[#This Row],[SRS]],".",Tabla1[[#This Row],[AREA]],".",Tabla1[[#This Row],[TIPO]]))</f>
        <v/>
      </c>
      <c r="C316" s="209" t="str">
        <f>IF(Tabla1[[#This Row],[Código_Actividad]]="","",'[7]Formulario PPGR1'!#REF!)</f>
        <v/>
      </c>
      <c r="D316" s="209" t="str">
        <f>IF(Tabla1[[#This Row],[Código_Actividad]]="","",'[7]Formulario PPGR1'!#REF!)</f>
        <v/>
      </c>
      <c r="E316" s="209" t="str">
        <f>IF(Tabla1[[#This Row],[Código_Actividad]]="","",'[7]Formulario PPGR1'!#REF!)</f>
        <v/>
      </c>
      <c r="F316" s="209" t="str">
        <f>IF(Tabla1[[#This Row],[Código_Actividad]]="","",'[7]Formulario PPGR1'!#REF!)</f>
        <v/>
      </c>
      <c r="G316" s="204"/>
      <c r="H316" s="205"/>
      <c r="I316" s="311"/>
      <c r="J316" s="204"/>
      <c r="K316" s="207" t="str">
        <f>IFERROR(VLOOKUP(#REF!,#REF!,3,FALSE),"")</f>
        <v/>
      </c>
      <c r="L316" s="207"/>
      <c r="M316" s="208"/>
      <c r="N316" s="205"/>
    </row>
    <row r="317" spans="2:14" customFormat="1" ht="12.75" customHeight="1" x14ac:dyDescent="0.2">
      <c r="B317" s="209" t="str">
        <f>IF(Tabla1[[#This Row],[Código_Actividad]]="","",CONCATENATE(Tabla1[[#This Row],[POA]],".",Tabla1[[#This Row],[SRS]],".",Tabla1[[#This Row],[AREA]],".",Tabla1[[#This Row],[TIPO]]))</f>
        <v/>
      </c>
      <c r="C317" s="209" t="str">
        <f>IF(Tabla1[[#This Row],[Código_Actividad]]="","",'[7]Formulario PPGR1'!#REF!)</f>
        <v/>
      </c>
      <c r="D317" s="209" t="str">
        <f>IF(Tabla1[[#This Row],[Código_Actividad]]="","",'[7]Formulario PPGR1'!#REF!)</f>
        <v/>
      </c>
      <c r="E317" s="209" t="str">
        <f>IF(Tabla1[[#This Row],[Código_Actividad]]="","",'[7]Formulario PPGR1'!#REF!)</f>
        <v/>
      </c>
      <c r="F317" s="209" t="str">
        <f>IF(Tabla1[[#This Row],[Código_Actividad]]="","",'[7]Formulario PPGR1'!#REF!)</f>
        <v/>
      </c>
      <c r="G317" s="204"/>
      <c r="H317" s="205"/>
      <c r="I317" s="311"/>
      <c r="J317" s="204"/>
      <c r="K317" s="207" t="str">
        <f>IFERROR(VLOOKUP(#REF!,#REF!,3,FALSE),"")</f>
        <v/>
      </c>
      <c r="L317" s="207"/>
      <c r="M317" s="208"/>
      <c r="N317" s="205"/>
    </row>
    <row r="318" spans="2:14" customFormat="1" ht="12.75" customHeight="1" x14ac:dyDescent="0.2">
      <c r="B318" s="209" t="str">
        <f>IF(Tabla1[[#This Row],[Código_Actividad]]="","",CONCATENATE(Tabla1[[#This Row],[POA]],".",Tabla1[[#This Row],[SRS]],".",Tabla1[[#This Row],[AREA]],".",Tabla1[[#This Row],[TIPO]]))</f>
        <v/>
      </c>
      <c r="C318" s="209" t="str">
        <f>IF(Tabla1[[#This Row],[Código_Actividad]]="","",'[7]Formulario PPGR1'!#REF!)</f>
        <v/>
      </c>
      <c r="D318" s="209" t="str">
        <f>IF(Tabla1[[#This Row],[Código_Actividad]]="","",'[7]Formulario PPGR1'!#REF!)</f>
        <v/>
      </c>
      <c r="E318" s="209" t="str">
        <f>IF(Tabla1[[#This Row],[Código_Actividad]]="","",'[7]Formulario PPGR1'!#REF!)</f>
        <v/>
      </c>
      <c r="F318" s="209" t="str">
        <f>IF(Tabla1[[#This Row],[Código_Actividad]]="","",'[7]Formulario PPGR1'!#REF!)</f>
        <v/>
      </c>
      <c r="G318" s="204"/>
      <c r="H318" s="205"/>
      <c r="I318" s="311"/>
      <c r="J318" s="204"/>
      <c r="K318" s="207" t="str">
        <f>IFERROR(VLOOKUP(#REF!,#REF!,3,FALSE),"")</f>
        <v/>
      </c>
      <c r="L318" s="207"/>
      <c r="M318" s="208"/>
      <c r="N318" s="205"/>
    </row>
    <row r="319" spans="2:14" customFormat="1" ht="12.75" customHeight="1" x14ac:dyDescent="0.2">
      <c r="B319" s="209" t="str">
        <f>IF(Tabla1[[#This Row],[Código_Actividad]]="","",CONCATENATE(Tabla1[[#This Row],[POA]],".",Tabla1[[#This Row],[SRS]],".",Tabla1[[#This Row],[AREA]],".",Tabla1[[#This Row],[TIPO]]))</f>
        <v/>
      </c>
      <c r="C319" s="209" t="str">
        <f>IF(Tabla1[[#This Row],[Código_Actividad]]="","",'[7]Formulario PPGR1'!#REF!)</f>
        <v/>
      </c>
      <c r="D319" s="209" t="str">
        <f>IF(Tabla1[[#This Row],[Código_Actividad]]="","",'[7]Formulario PPGR1'!#REF!)</f>
        <v/>
      </c>
      <c r="E319" s="209" t="str">
        <f>IF(Tabla1[[#This Row],[Código_Actividad]]="","",'[7]Formulario PPGR1'!#REF!)</f>
        <v/>
      </c>
      <c r="F319" s="209" t="str">
        <f>IF(Tabla1[[#This Row],[Código_Actividad]]="","",'[7]Formulario PPGR1'!#REF!)</f>
        <v/>
      </c>
      <c r="G319" s="204"/>
      <c r="H319" s="205"/>
      <c r="I319" s="311"/>
      <c r="J319" s="204"/>
      <c r="K319" s="207" t="str">
        <f>IFERROR(VLOOKUP(#REF!,#REF!,3,FALSE),"")</f>
        <v/>
      </c>
      <c r="L319" s="207"/>
      <c r="M319" s="208"/>
      <c r="N319" s="205"/>
    </row>
    <row r="320" spans="2:14" customFormat="1" ht="12.75" customHeight="1" x14ac:dyDescent="0.2">
      <c r="B320" s="209" t="str">
        <f>IF(Tabla1[[#This Row],[Código_Actividad]]="","",CONCATENATE(Tabla1[[#This Row],[POA]],".",Tabla1[[#This Row],[SRS]],".",Tabla1[[#This Row],[AREA]],".",Tabla1[[#This Row],[TIPO]]))</f>
        <v/>
      </c>
      <c r="C320" s="209" t="str">
        <f>IF(Tabla1[[#This Row],[Código_Actividad]]="","",'[7]Formulario PPGR1'!#REF!)</f>
        <v/>
      </c>
      <c r="D320" s="209" t="str">
        <f>IF(Tabla1[[#This Row],[Código_Actividad]]="","",'[7]Formulario PPGR1'!#REF!)</f>
        <v/>
      </c>
      <c r="E320" s="209" t="str">
        <f>IF(Tabla1[[#This Row],[Código_Actividad]]="","",'[7]Formulario PPGR1'!#REF!)</f>
        <v/>
      </c>
      <c r="F320" s="209" t="str">
        <f>IF(Tabla1[[#This Row],[Código_Actividad]]="","",'[7]Formulario PPGR1'!#REF!)</f>
        <v/>
      </c>
      <c r="G320" s="204"/>
      <c r="H320" s="205"/>
      <c r="I320" s="311"/>
      <c r="J320" s="204"/>
      <c r="K320" s="207" t="str">
        <f>IFERROR(VLOOKUP(#REF!,#REF!,3,FALSE),"")</f>
        <v/>
      </c>
      <c r="L320" s="207"/>
      <c r="M320" s="208"/>
      <c r="N320" s="205"/>
    </row>
    <row r="321" spans="2:14" customFormat="1" ht="12.75" customHeight="1" x14ac:dyDescent="0.2">
      <c r="B321" s="209" t="str">
        <f>IF(Tabla1[[#This Row],[Código_Actividad]]="","",CONCATENATE(Tabla1[[#This Row],[POA]],".",Tabla1[[#This Row],[SRS]],".",Tabla1[[#This Row],[AREA]],".",Tabla1[[#This Row],[TIPO]]))</f>
        <v/>
      </c>
      <c r="C321" s="209" t="str">
        <f>IF(Tabla1[[#This Row],[Código_Actividad]]="","",'[7]Formulario PPGR1'!#REF!)</f>
        <v/>
      </c>
      <c r="D321" s="209" t="str">
        <f>IF(Tabla1[[#This Row],[Código_Actividad]]="","",'[7]Formulario PPGR1'!#REF!)</f>
        <v/>
      </c>
      <c r="E321" s="209" t="str">
        <f>IF(Tabla1[[#This Row],[Código_Actividad]]="","",'[7]Formulario PPGR1'!#REF!)</f>
        <v/>
      </c>
      <c r="F321" s="209" t="str">
        <f>IF(Tabla1[[#This Row],[Código_Actividad]]="","",'[7]Formulario PPGR1'!#REF!)</f>
        <v/>
      </c>
      <c r="G321" s="204"/>
      <c r="H321" s="205"/>
      <c r="I321" s="311"/>
      <c r="J321" s="204"/>
      <c r="K321" s="207" t="str">
        <f>IFERROR(VLOOKUP(#REF!,#REF!,3,FALSE),"")</f>
        <v/>
      </c>
      <c r="L321" s="207"/>
      <c r="M321" s="208"/>
      <c r="N321" s="205"/>
    </row>
    <row r="322" spans="2:14" customFormat="1" ht="12.75" customHeight="1" x14ac:dyDescent="0.2">
      <c r="B322" s="209" t="str">
        <f>IF(Tabla1[[#This Row],[Código_Actividad]]="","",CONCATENATE(Tabla1[[#This Row],[POA]],".",Tabla1[[#This Row],[SRS]],".",Tabla1[[#This Row],[AREA]],".",Tabla1[[#This Row],[TIPO]]))</f>
        <v/>
      </c>
      <c r="C322" s="209" t="str">
        <f>IF(Tabla1[[#This Row],[Código_Actividad]]="","",'[7]Formulario PPGR1'!#REF!)</f>
        <v/>
      </c>
      <c r="D322" s="209" t="str">
        <f>IF(Tabla1[[#This Row],[Código_Actividad]]="","",'[7]Formulario PPGR1'!#REF!)</f>
        <v/>
      </c>
      <c r="E322" s="209" t="str">
        <f>IF(Tabla1[[#This Row],[Código_Actividad]]="","",'[7]Formulario PPGR1'!#REF!)</f>
        <v/>
      </c>
      <c r="F322" s="209" t="str">
        <f>IF(Tabla1[[#This Row],[Código_Actividad]]="","",'[7]Formulario PPGR1'!#REF!)</f>
        <v/>
      </c>
      <c r="G322" s="204"/>
      <c r="H322" s="205"/>
      <c r="I322" s="311"/>
      <c r="J322" s="204"/>
      <c r="K322" s="207" t="str">
        <f>IFERROR(VLOOKUP(#REF!,#REF!,3,FALSE),"")</f>
        <v/>
      </c>
      <c r="L322" s="207"/>
      <c r="M322" s="208"/>
      <c r="N322" s="205"/>
    </row>
    <row r="323" spans="2:14" customFormat="1" ht="12.75" customHeight="1" x14ac:dyDescent="0.2">
      <c r="B323" s="209" t="str">
        <f>IF(Tabla1[[#This Row],[Código_Actividad]]="","",CONCATENATE(Tabla1[[#This Row],[POA]],".",Tabla1[[#This Row],[SRS]],".",Tabla1[[#This Row],[AREA]],".",Tabla1[[#This Row],[TIPO]]))</f>
        <v/>
      </c>
      <c r="C323" s="209" t="str">
        <f>IF(Tabla1[[#This Row],[Código_Actividad]]="","",'[7]Formulario PPGR1'!#REF!)</f>
        <v/>
      </c>
      <c r="D323" s="209" t="str">
        <f>IF(Tabla1[[#This Row],[Código_Actividad]]="","",'[7]Formulario PPGR1'!#REF!)</f>
        <v/>
      </c>
      <c r="E323" s="209" t="str">
        <f>IF(Tabla1[[#This Row],[Código_Actividad]]="","",'[7]Formulario PPGR1'!#REF!)</f>
        <v/>
      </c>
      <c r="F323" s="209" t="str">
        <f>IF(Tabla1[[#This Row],[Código_Actividad]]="","",'[7]Formulario PPGR1'!#REF!)</f>
        <v/>
      </c>
      <c r="G323" s="204"/>
      <c r="H323" s="205"/>
      <c r="I323" s="311"/>
      <c r="J323" s="204"/>
      <c r="K323" s="207" t="str">
        <f>IFERROR(VLOOKUP(#REF!,#REF!,3,FALSE),"")</f>
        <v/>
      </c>
      <c r="L323" s="207"/>
      <c r="M323" s="208"/>
      <c r="N323" s="205"/>
    </row>
    <row r="324" spans="2:14" customFormat="1" ht="12.75" customHeight="1" x14ac:dyDescent="0.2">
      <c r="B324" s="209" t="str">
        <f>IF(Tabla1[[#This Row],[Código_Actividad]]="","",CONCATENATE(Tabla1[[#This Row],[POA]],".",Tabla1[[#This Row],[SRS]],".",Tabla1[[#This Row],[AREA]],".",Tabla1[[#This Row],[TIPO]]))</f>
        <v/>
      </c>
      <c r="C324" s="209" t="str">
        <f>IF(Tabla1[[#This Row],[Código_Actividad]]="","",'[7]Formulario PPGR1'!#REF!)</f>
        <v/>
      </c>
      <c r="D324" s="209" t="str">
        <f>IF(Tabla1[[#This Row],[Código_Actividad]]="","",'[7]Formulario PPGR1'!#REF!)</f>
        <v/>
      </c>
      <c r="E324" s="209" t="str">
        <f>IF(Tabla1[[#This Row],[Código_Actividad]]="","",'[7]Formulario PPGR1'!#REF!)</f>
        <v/>
      </c>
      <c r="F324" s="209" t="str">
        <f>IF(Tabla1[[#This Row],[Código_Actividad]]="","",'[7]Formulario PPGR1'!#REF!)</f>
        <v/>
      </c>
      <c r="G324" s="204"/>
      <c r="H324" s="205"/>
      <c r="I324" s="311"/>
      <c r="J324" s="204"/>
      <c r="K324" s="207" t="str">
        <f>IFERROR(VLOOKUP(#REF!,#REF!,3,FALSE),"")</f>
        <v/>
      </c>
      <c r="L324" s="207"/>
      <c r="M324" s="208"/>
      <c r="N324" s="205"/>
    </row>
    <row r="325" spans="2:14" customFormat="1" ht="12.75" customHeight="1" x14ac:dyDescent="0.2">
      <c r="B325" s="209" t="str">
        <f>IF(Tabla1[[#This Row],[Código_Actividad]]="","",CONCATENATE(Tabla1[[#This Row],[POA]],".",Tabla1[[#This Row],[SRS]],".",Tabla1[[#This Row],[AREA]],".",Tabla1[[#This Row],[TIPO]]))</f>
        <v/>
      </c>
      <c r="C325" s="209" t="str">
        <f>IF(Tabla1[[#This Row],[Código_Actividad]]="","",'[7]Formulario PPGR1'!#REF!)</f>
        <v/>
      </c>
      <c r="D325" s="209" t="str">
        <f>IF(Tabla1[[#This Row],[Código_Actividad]]="","",'[7]Formulario PPGR1'!#REF!)</f>
        <v/>
      </c>
      <c r="E325" s="209" t="str">
        <f>IF(Tabla1[[#This Row],[Código_Actividad]]="","",'[7]Formulario PPGR1'!#REF!)</f>
        <v/>
      </c>
      <c r="F325" s="209" t="str">
        <f>IF(Tabla1[[#This Row],[Código_Actividad]]="","",'[7]Formulario PPGR1'!#REF!)</f>
        <v/>
      </c>
      <c r="G325" s="204"/>
      <c r="H325" s="205"/>
      <c r="I325" s="311"/>
      <c r="J325" s="204"/>
      <c r="K325" s="207" t="str">
        <f>IFERROR(VLOOKUP(#REF!,#REF!,3,FALSE),"")</f>
        <v/>
      </c>
      <c r="L325" s="207"/>
      <c r="M325" s="208"/>
      <c r="N325" s="205"/>
    </row>
    <row r="326" spans="2:14" customFormat="1" ht="12.75" customHeight="1" x14ac:dyDescent="0.2">
      <c r="B326" s="209" t="str">
        <f>IF(Tabla1[[#This Row],[Código_Actividad]]="","",CONCATENATE(Tabla1[[#This Row],[POA]],".",Tabla1[[#This Row],[SRS]],".",Tabla1[[#This Row],[AREA]],".",Tabla1[[#This Row],[TIPO]]))</f>
        <v/>
      </c>
      <c r="C326" s="209" t="str">
        <f>IF(Tabla1[[#This Row],[Código_Actividad]]="","",'[7]Formulario PPGR1'!#REF!)</f>
        <v/>
      </c>
      <c r="D326" s="209" t="str">
        <f>IF(Tabla1[[#This Row],[Código_Actividad]]="","",'[7]Formulario PPGR1'!#REF!)</f>
        <v/>
      </c>
      <c r="E326" s="209" t="str">
        <f>IF(Tabla1[[#This Row],[Código_Actividad]]="","",'[7]Formulario PPGR1'!#REF!)</f>
        <v/>
      </c>
      <c r="F326" s="209" t="str">
        <f>IF(Tabla1[[#This Row],[Código_Actividad]]="","",'[7]Formulario PPGR1'!#REF!)</f>
        <v/>
      </c>
      <c r="G326" s="204"/>
      <c r="H326" s="205"/>
      <c r="I326" s="311"/>
      <c r="J326" s="204"/>
      <c r="K326" s="207" t="str">
        <f>IFERROR(VLOOKUP(#REF!,#REF!,3,FALSE),"")</f>
        <v/>
      </c>
      <c r="L326" s="207"/>
      <c r="M326" s="208"/>
      <c r="N326" s="205"/>
    </row>
    <row r="327" spans="2:14" customFormat="1" ht="12.75" customHeight="1" x14ac:dyDescent="0.2">
      <c r="B327" s="209" t="str">
        <f>IF(Tabla1[[#This Row],[Código_Actividad]]="","",CONCATENATE(Tabla1[[#This Row],[POA]],".",Tabla1[[#This Row],[SRS]],".",Tabla1[[#This Row],[AREA]],".",Tabla1[[#This Row],[TIPO]]))</f>
        <v/>
      </c>
      <c r="C327" s="209" t="str">
        <f>IF(Tabla1[[#This Row],[Código_Actividad]]="","",'[7]Formulario PPGR1'!#REF!)</f>
        <v/>
      </c>
      <c r="D327" s="209" t="str">
        <f>IF(Tabla1[[#This Row],[Código_Actividad]]="","",'[7]Formulario PPGR1'!#REF!)</f>
        <v/>
      </c>
      <c r="E327" s="209" t="str">
        <f>IF(Tabla1[[#This Row],[Código_Actividad]]="","",'[7]Formulario PPGR1'!#REF!)</f>
        <v/>
      </c>
      <c r="F327" s="209" t="str">
        <f>IF(Tabla1[[#This Row],[Código_Actividad]]="","",'[7]Formulario PPGR1'!#REF!)</f>
        <v/>
      </c>
      <c r="G327" s="204"/>
      <c r="H327" s="205"/>
      <c r="I327" s="311"/>
      <c r="J327" s="204"/>
      <c r="K327" s="207" t="str">
        <f>IFERROR(VLOOKUP(#REF!,#REF!,3,FALSE),"")</f>
        <v/>
      </c>
      <c r="L327" s="207"/>
      <c r="M327" s="208"/>
      <c r="N327" s="205"/>
    </row>
    <row r="328" spans="2:14" customFormat="1" ht="12.75" customHeight="1" x14ac:dyDescent="0.2">
      <c r="B328" s="209" t="str">
        <f>IF(Tabla1[[#This Row],[Código_Actividad]]="","",CONCATENATE(Tabla1[[#This Row],[POA]],".",Tabla1[[#This Row],[SRS]],".",Tabla1[[#This Row],[AREA]],".",Tabla1[[#This Row],[TIPO]]))</f>
        <v/>
      </c>
      <c r="C328" s="209" t="str">
        <f>IF(Tabla1[[#This Row],[Código_Actividad]]="","",'[7]Formulario PPGR1'!#REF!)</f>
        <v/>
      </c>
      <c r="D328" s="209" t="str">
        <f>IF(Tabla1[[#This Row],[Código_Actividad]]="","",'[7]Formulario PPGR1'!#REF!)</f>
        <v/>
      </c>
      <c r="E328" s="209" t="str">
        <f>IF(Tabla1[[#This Row],[Código_Actividad]]="","",'[7]Formulario PPGR1'!#REF!)</f>
        <v/>
      </c>
      <c r="F328" s="209" t="str">
        <f>IF(Tabla1[[#This Row],[Código_Actividad]]="","",'[7]Formulario PPGR1'!#REF!)</f>
        <v/>
      </c>
      <c r="G328" s="204"/>
      <c r="H328" s="205"/>
      <c r="I328" s="311"/>
      <c r="J328" s="204"/>
      <c r="K328" s="207" t="str">
        <f>IFERROR(VLOOKUP(#REF!,#REF!,3,FALSE),"")</f>
        <v/>
      </c>
      <c r="L328" s="207"/>
      <c r="M328" s="208"/>
      <c r="N328" s="205"/>
    </row>
    <row r="329" spans="2:14" customFormat="1" ht="12.75" customHeight="1" x14ac:dyDescent="0.2">
      <c r="B329" s="209" t="str">
        <f>IF(Tabla1[[#This Row],[Código_Actividad]]="","",CONCATENATE(Tabla1[[#This Row],[POA]],".",Tabla1[[#This Row],[SRS]],".",Tabla1[[#This Row],[AREA]],".",Tabla1[[#This Row],[TIPO]]))</f>
        <v/>
      </c>
      <c r="C329" s="209" t="str">
        <f>IF(Tabla1[[#This Row],[Código_Actividad]]="","",'[7]Formulario PPGR1'!#REF!)</f>
        <v/>
      </c>
      <c r="D329" s="209" t="str">
        <f>IF(Tabla1[[#This Row],[Código_Actividad]]="","",'[7]Formulario PPGR1'!#REF!)</f>
        <v/>
      </c>
      <c r="E329" s="209" t="str">
        <f>IF(Tabla1[[#This Row],[Código_Actividad]]="","",'[7]Formulario PPGR1'!#REF!)</f>
        <v/>
      </c>
      <c r="F329" s="209" t="str">
        <f>IF(Tabla1[[#This Row],[Código_Actividad]]="","",'[7]Formulario PPGR1'!#REF!)</f>
        <v/>
      </c>
      <c r="G329" s="204"/>
      <c r="H329" s="205"/>
      <c r="I329" s="311"/>
      <c r="J329" s="204"/>
      <c r="K329" s="207" t="str">
        <f>IFERROR(VLOOKUP(#REF!,#REF!,3,FALSE),"")</f>
        <v/>
      </c>
      <c r="L329" s="207"/>
      <c r="M329" s="208"/>
      <c r="N329" s="205"/>
    </row>
    <row r="330" spans="2:14" customFormat="1" ht="12.75" customHeight="1" x14ac:dyDescent="0.2">
      <c r="B330" s="209" t="str">
        <f>IF(Tabla1[[#This Row],[Código_Actividad]]="","",CONCATENATE(Tabla1[[#This Row],[POA]],".",Tabla1[[#This Row],[SRS]],".",Tabla1[[#This Row],[AREA]],".",Tabla1[[#This Row],[TIPO]]))</f>
        <v/>
      </c>
      <c r="C330" s="209" t="str">
        <f>IF(Tabla1[[#This Row],[Código_Actividad]]="","",'[7]Formulario PPGR1'!#REF!)</f>
        <v/>
      </c>
      <c r="D330" s="209" t="str">
        <f>IF(Tabla1[[#This Row],[Código_Actividad]]="","",'[7]Formulario PPGR1'!#REF!)</f>
        <v/>
      </c>
      <c r="E330" s="209" t="str">
        <f>IF(Tabla1[[#This Row],[Código_Actividad]]="","",'[7]Formulario PPGR1'!#REF!)</f>
        <v/>
      </c>
      <c r="F330" s="209" t="str">
        <f>IF(Tabla1[[#This Row],[Código_Actividad]]="","",'[7]Formulario PPGR1'!#REF!)</f>
        <v/>
      </c>
      <c r="G330" s="204"/>
      <c r="H330" s="205"/>
      <c r="I330" s="311"/>
      <c r="J330" s="204"/>
      <c r="K330" s="207" t="str">
        <f>IFERROR(VLOOKUP(#REF!,#REF!,3,FALSE),"")</f>
        <v/>
      </c>
      <c r="L330" s="207"/>
      <c r="M330" s="208"/>
      <c r="N330" s="205"/>
    </row>
    <row r="331" spans="2:14" customFormat="1" ht="12.75" customHeight="1" x14ac:dyDescent="0.2">
      <c r="B331" s="209" t="str">
        <f>IF(Tabla1[[#This Row],[Código_Actividad]]="","",CONCATENATE(Tabla1[[#This Row],[POA]],".",Tabla1[[#This Row],[SRS]],".",Tabla1[[#This Row],[AREA]],".",Tabla1[[#This Row],[TIPO]]))</f>
        <v/>
      </c>
      <c r="C331" s="209" t="str">
        <f>IF(Tabla1[[#This Row],[Código_Actividad]]="","",'[7]Formulario PPGR1'!#REF!)</f>
        <v/>
      </c>
      <c r="D331" s="209" t="str">
        <f>IF(Tabla1[[#This Row],[Código_Actividad]]="","",'[7]Formulario PPGR1'!#REF!)</f>
        <v/>
      </c>
      <c r="E331" s="209" t="str">
        <f>IF(Tabla1[[#This Row],[Código_Actividad]]="","",'[7]Formulario PPGR1'!#REF!)</f>
        <v/>
      </c>
      <c r="F331" s="209" t="str">
        <f>IF(Tabla1[[#This Row],[Código_Actividad]]="","",'[7]Formulario PPGR1'!#REF!)</f>
        <v/>
      </c>
      <c r="G331" s="204"/>
      <c r="H331" s="205"/>
      <c r="I331" s="311"/>
      <c r="J331" s="204"/>
      <c r="K331" s="207" t="str">
        <f>IFERROR(VLOOKUP(#REF!,#REF!,3,FALSE),"")</f>
        <v/>
      </c>
      <c r="L331" s="207"/>
      <c r="M331" s="208"/>
      <c r="N331" s="205"/>
    </row>
    <row r="332" spans="2:14" customFormat="1" ht="12.75" customHeight="1" x14ac:dyDescent="0.2">
      <c r="B332" s="209" t="str">
        <f>IF(Tabla1[[#This Row],[Código_Actividad]]="","",CONCATENATE(Tabla1[[#This Row],[POA]],".",Tabla1[[#This Row],[SRS]],".",Tabla1[[#This Row],[AREA]],".",Tabla1[[#This Row],[TIPO]]))</f>
        <v/>
      </c>
      <c r="C332" s="209" t="str">
        <f>IF(Tabla1[[#This Row],[Código_Actividad]]="","",'[7]Formulario PPGR1'!#REF!)</f>
        <v/>
      </c>
      <c r="D332" s="209" t="str">
        <f>IF(Tabla1[[#This Row],[Código_Actividad]]="","",'[7]Formulario PPGR1'!#REF!)</f>
        <v/>
      </c>
      <c r="E332" s="209" t="str">
        <f>IF(Tabla1[[#This Row],[Código_Actividad]]="","",'[7]Formulario PPGR1'!#REF!)</f>
        <v/>
      </c>
      <c r="F332" s="209" t="str">
        <f>IF(Tabla1[[#This Row],[Código_Actividad]]="","",'[7]Formulario PPGR1'!#REF!)</f>
        <v/>
      </c>
      <c r="G332" s="204"/>
      <c r="H332" s="205"/>
      <c r="I332" s="311"/>
      <c r="J332" s="204"/>
      <c r="K332" s="207" t="str">
        <f>IFERROR(VLOOKUP(#REF!,#REF!,3,FALSE),"")</f>
        <v/>
      </c>
      <c r="L332" s="207"/>
      <c r="M332" s="208"/>
      <c r="N332" s="205"/>
    </row>
    <row r="333" spans="2:14" customFormat="1" ht="12.75" customHeight="1" x14ac:dyDescent="0.2">
      <c r="B333" s="209" t="str">
        <f>IF(Tabla1[[#This Row],[Código_Actividad]]="","",CONCATENATE(Tabla1[[#This Row],[POA]],".",Tabla1[[#This Row],[SRS]],".",Tabla1[[#This Row],[AREA]],".",Tabla1[[#This Row],[TIPO]]))</f>
        <v/>
      </c>
      <c r="C333" s="209" t="str">
        <f>IF(Tabla1[[#This Row],[Código_Actividad]]="","",'[7]Formulario PPGR1'!#REF!)</f>
        <v/>
      </c>
      <c r="D333" s="209" t="str">
        <f>IF(Tabla1[[#This Row],[Código_Actividad]]="","",'[7]Formulario PPGR1'!#REF!)</f>
        <v/>
      </c>
      <c r="E333" s="209" t="str">
        <f>IF(Tabla1[[#This Row],[Código_Actividad]]="","",'[7]Formulario PPGR1'!#REF!)</f>
        <v/>
      </c>
      <c r="F333" s="209" t="str">
        <f>IF(Tabla1[[#This Row],[Código_Actividad]]="","",'[7]Formulario PPGR1'!#REF!)</f>
        <v/>
      </c>
      <c r="G333" s="204"/>
      <c r="H333" s="205"/>
      <c r="I333" s="311"/>
      <c r="J333" s="204"/>
      <c r="K333" s="207" t="str">
        <f>IFERROR(VLOOKUP(#REF!,#REF!,3,FALSE),"")</f>
        <v/>
      </c>
      <c r="L333" s="207"/>
      <c r="M333" s="208"/>
      <c r="N333" s="205"/>
    </row>
    <row r="334" spans="2:14" customFormat="1" ht="12.75" customHeight="1" x14ac:dyDescent="0.2">
      <c r="B334" s="209" t="str">
        <f>IF(Tabla1[[#This Row],[Código_Actividad]]="","",CONCATENATE(Tabla1[[#This Row],[POA]],".",Tabla1[[#This Row],[SRS]],".",Tabla1[[#This Row],[AREA]],".",Tabla1[[#This Row],[TIPO]]))</f>
        <v/>
      </c>
      <c r="C334" s="209" t="str">
        <f>IF(Tabla1[[#This Row],[Código_Actividad]]="","",'[7]Formulario PPGR1'!#REF!)</f>
        <v/>
      </c>
      <c r="D334" s="209" t="str">
        <f>IF(Tabla1[[#This Row],[Código_Actividad]]="","",'[7]Formulario PPGR1'!#REF!)</f>
        <v/>
      </c>
      <c r="E334" s="209" t="str">
        <f>IF(Tabla1[[#This Row],[Código_Actividad]]="","",'[7]Formulario PPGR1'!#REF!)</f>
        <v/>
      </c>
      <c r="F334" s="209" t="str">
        <f>IF(Tabla1[[#This Row],[Código_Actividad]]="","",'[7]Formulario PPGR1'!#REF!)</f>
        <v/>
      </c>
      <c r="G334" s="204"/>
      <c r="H334" s="205"/>
      <c r="I334" s="311"/>
      <c r="J334" s="204"/>
      <c r="K334" s="207" t="str">
        <f>IFERROR(VLOOKUP(#REF!,#REF!,3,FALSE),"")</f>
        <v/>
      </c>
      <c r="L334" s="207"/>
      <c r="M334" s="208"/>
      <c r="N334" s="205"/>
    </row>
    <row r="335" spans="2:14" customFormat="1" ht="12.75" customHeight="1" x14ac:dyDescent="0.2">
      <c r="B335" s="209" t="str">
        <f>IF(Tabla1[[#This Row],[Código_Actividad]]="","",CONCATENATE(Tabla1[[#This Row],[POA]],".",Tabla1[[#This Row],[SRS]],".",Tabla1[[#This Row],[AREA]],".",Tabla1[[#This Row],[TIPO]]))</f>
        <v/>
      </c>
      <c r="C335" s="209" t="str">
        <f>IF(Tabla1[[#This Row],[Código_Actividad]]="","",'[7]Formulario PPGR1'!#REF!)</f>
        <v/>
      </c>
      <c r="D335" s="209" t="str">
        <f>IF(Tabla1[[#This Row],[Código_Actividad]]="","",'[7]Formulario PPGR1'!#REF!)</f>
        <v/>
      </c>
      <c r="E335" s="209" t="str">
        <f>IF(Tabla1[[#This Row],[Código_Actividad]]="","",'[7]Formulario PPGR1'!#REF!)</f>
        <v/>
      </c>
      <c r="F335" s="209" t="str">
        <f>IF(Tabla1[[#This Row],[Código_Actividad]]="","",'[7]Formulario PPGR1'!#REF!)</f>
        <v/>
      </c>
      <c r="G335" s="204"/>
      <c r="H335" s="205"/>
      <c r="I335" s="311"/>
      <c r="J335" s="204"/>
      <c r="K335" s="207" t="str">
        <f>IFERROR(VLOOKUP(#REF!,#REF!,3,FALSE),"")</f>
        <v/>
      </c>
      <c r="L335" s="207"/>
      <c r="M335" s="208"/>
      <c r="N335" s="205"/>
    </row>
    <row r="336" spans="2:14" customFormat="1" ht="12.75" customHeight="1" x14ac:dyDescent="0.2">
      <c r="B336" s="209" t="str">
        <f>IF(Tabla1[[#This Row],[Código_Actividad]]="","",CONCATENATE(Tabla1[[#This Row],[POA]],".",Tabla1[[#This Row],[SRS]],".",Tabla1[[#This Row],[AREA]],".",Tabla1[[#This Row],[TIPO]]))</f>
        <v/>
      </c>
      <c r="C336" s="209" t="str">
        <f>IF(Tabla1[[#This Row],[Código_Actividad]]="","",'[7]Formulario PPGR1'!#REF!)</f>
        <v/>
      </c>
      <c r="D336" s="209" t="str">
        <f>IF(Tabla1[[#This Row],[Código_Actividad]]="","",'[7]Formulario PPGR1'!#REF!)</f>
        <v/>
      </c>
      <c r="E336" s="209" t="str">
        <f>IF(Tabla1[[#This Row],[Código_Actividad]]="","",'[7]Formulario PPGR1'!#REF!)</f>
        <v/>
      </c>
      <c r="F336" s="209" t="str">
        <f>IF(Tabla1[[#This Row],[Código_Actividad]]="","",'[7]Formulario PPGR1'!#REF!)</f>
        <v/>
      </c>
      <c r="G336" s="204"/>
      <c r="H336" s="205"/>
      <c r="I336" s="311"/>
      <c r="J336" s="204"/>
      <c r="K336" s="207" t="str">
        <f>IFERROR(VLOOKUP(#REF!,#REF!,3,FALSE),"")</f>
        <v/>
      </c>
      <c r="L336" s="207"/>
      <c r="M336" s="208"/>
      <c r="N336" s="205"/>
    </row>
    <row r="337" spans="2:14" customFormat="1" ht="12.75" customHeight="1" x14ac:dyDescent="0.2">
      <c r="B337" s="209" t="str">
        <f>IF(Tabla1[[#This Row],[Código_Actividad]]="","",CONCATENATE(Tabla1[[#This Row],[POA]],".",Tabla1[[#This Row],[SRS]],".",Tabla1[[#This Row],[AREA]],".",Tabla1[[#This Row],[TIPO]]))</f>
        <v/>
      </c>
      <c r="C337" s="209" t="str">
        <f>IF(Tabla1[[#This Row],[Código_Actividad]]="","",'[7]Formulario PPGR1'!#REF!)</f>
        <v/>
      </c>
      <c r="D337" s="209" t="str">
        <f>IF(Tabla1[[#This Row],[Código_Actividad]]="","",'[7]Formulario PPGR1'!#REF!)</f>
        <v/>
      </c>
      <c r="E337" s="209" t="str">
        <f>IF(Tabla1[[#This Row],[Código_Actividad]]="","",'[7]Formulario PPGR1'!#REF!)</f>
        <v/>
      </c>
      <c r="F337" s="209" t="str">
        <f>IF(Tabla1[[#This Row],[Código_Actividad]]="","",'[7]Formulario PPGR1'!#REF!)</f>
        <v/>
      </c>
      <c r="G337" s="204"/>
      <c r="H337" s="205"/>
      <c r="I337" s="311"/>
      <c r="J337" s="204"/>
      <c r="K337" s="207" t="str">
        <f>IFERROR(VLOOKUP(#REF!,#REF!,3,FALSE),"")</f>
        <v/>
      </c>
      <c r="L337" s="207"/>
      <c r="M337" s="208"/>
      <c r="N337" s="205"/>
    </row>
    <row r="338" spans="2:14" customFormat="1" ht="12.75" customHeight="1" x14ac:dyDescent="0.2">
      <c r="B338" s="209" t="str">
        <f>IF(Tabla1[[#This Row],[Código_Actividad]]="","",CONCATENATE(Tabla1[[#This Row],[POA]],".",Tabla1[[#This Row],[SRS]],".",Tabla1[[#This Row],[AREA]],".",Tabla1[[#This Row],[TIPO]]))</f>
        <v/>
      </c>
      <c r="C338" s="209" t="str">
        <f>IF(Tabla1[[#This Row],[Código_Actividad]]="","",'[7]Formulario PPGR1'!#REF!)</f>
        <v/>
      </c>
      <c r="D338" s="209" t="str">
        <f>IF(Tabla1[[#This Row],[Código_Actividad]]="","",'[7]Formulario PPGR1'!#REF!)</f>
        <v/>
      </c>
      <c r="E338" s="209" t="str">
        <f>IF(Tabla1[[#This Row],[Código_Actividad]]="","",'[7]Formulario PPGR1'!#REF!)</f>
        <v/>
      </c>
      <c r="F338" s="209" t="str">
        <f>IF(Tabla1[[#This Row],[Código_Actividad]]="","",'[7]Formulario PPGR1'!#REF!)</f>
        <v/>
      </c>
      <c r="G338" s="204"/>
      <c r="H338" s="205"/>
      <c r="I338" s="311"/>
      <c r="J338" s="204"/>
      <c r="K338" s="207" t="str">
        <f>IFERROR(VLOOKUP(#REF!,#REF!,3,FALSE),"")</f>
        <v/>
      </c>
      <c r="L338" s="207"/>
      <c r="M338" s="208"/>
      <c r="N338" s="205"/>
    </row>
    <row r="339" spans="2:14" customFormat="1" ht="12.75" customHeight="1" x14ac:dyDescent="0.2">
      <c r="B339" s="209" t="str">
        <f>IF(Tabla1[[#This Row],[Código_Actividad]]="","",CONCATENATE(Tabla1[[#This Row],[POA]],".",Tabla1[[#This Row],[SRS]],".",Tabla1[[#This Row],[AREA]],".",Tabla1[[#This Row],[TIPO]]))</f>
        <v/>
      </c>
      <c r="C339" s="209" t="str">
        <f>IF(Tabla1[[#This Row],[Código_Actividad]]="","",'[7]Formulario PPGR1'!#REF!)</f>
        <v/>
      </c>
      <c r="D339" s="209" t="str">
        <f>IF(Tabla1[[#This Row],[Código_Actividad]]="","",'[7]Formulario PPGR1'!#REF!)</f>
        <v/>
      </c>
      <c r="E339" s="209" t="str">
        <f>IF(Tabla1[[#This Row],[Código_Actividad]]="","",'[7]Formulario PPGR1'!#REF!)</f>
        <v/>
      </c>
      <c r="F339" s="209" t="str">
        <f>IF(Tabla1[[#This Row],[Código_Actividad]]="","",'[7]Formulario PPGR1'!#REF!)</f>
        <v/>
      </c>
      <c r="G339" s="204"/>
      <c r="H339" s="205"/>
      <c r="I339" s="311"/>
      <c r="J339" s="204"/>
      <c r="K339" s="207" t="str">
        <f>IFERROR(VLOOKUP(#REF!,#REF!,3,FALSE),"")</f>
        <v/>
      </c>
      <c r="L339" s="207"/>
      <c r="M339" s="208"/>
      <c r="N339" s="205"/>
    </row>
    <row r="340" spans="2:14" customFormat="1" ht="12.75" customHeight="1" x14ac:dyDescent="0.2">
      <c r="B340" s="209" t="str">
        <f>IF(Tabla1[[#This Row],[Código_Actividad]]="","",CONCATENATE(Tabla1[[#This Row],[POA]],".",Tabla1[[#This Row],[SRS]],".",Tabla1[[#This Row],[AREA]],".",Tabla1[[#This Row],[TIPO]]))</f>
        <v/>
      </c>
      <c r="C340" s="209" t="str">
        <f>IF(Tabla1[[#This Row],[Código_Actividad]]="","",'[7]Formulario PPGR1'!#REF!)</f>
        <v/>
      </c>
      <c r="D340" s="209" t="str">
        <f>IF(Tabla1[[#This Row],[Código_Actividad]]="","",'[7]Formulario PPGR1'!#REF!)</f>
        <v/>
      </c>
      <c r="E340" s="209" t="str">
        <f>IF(Tabla1[[#This Row],[Código_Actividad]]="","",'[7]Formulario PPGR1'!#REF!)</f>
        <v/>
      </c>
      <c r="F340" s="209" t="str">
        <f>IF(Tabla1[[#This Row],[Código_Actividad]]="","",'[7]Formulario PPGR1'!#REF!)</f>
        <v/>
      </c>
      <c r="G340" s="204"/>
      <c r="H340" s="205"/>
      <c r="I340" s="311"/>
      <c r="J340" s="204"/>
      <c r="K340" s="207" t="str">
        <f>IFERROR(VLOOKUP(#REF!,#REF!,3,FALSE),"")</f>
        <v/>
      </c>
      <c r="L340" s="207"/>
      <c r="M340" s="208"/>
      <c r="N340" s="205"/>
    </row>
    <row r="341" spans="2:14" customFormat="1" ht="12.75" customHeight="1" x14ac:dyDescent="0.2">
      <c r="B341" s="209" t="str">
        <f>IF(Tabla1[[#This Row],[Código_Actividad]]="","",CONCATENATE(Tabla1[[#This Row],[POA]],".",Tabla1[[#This Row],[SRS]],".",Tabla1[[#This Row],[AREA]],".",Tabla1[[#This Row],[TIPO]]))</f>
        <v/>
      </c>
      <c r="C341" s="209" t="str">
        <f>IF(Tabla1[[#This Row],[Código_Actividad]]="","",'[7]Formulario PPGR1'!#REF!)</f>
        <v/>
      </c>
      <c r="D341" s="209" t="str">
        <f>IF(Tabla1[[#This Row],[Código_Actividad]]="","",'[7]Formulario PPGR1'!#REF!)</f>
        <v/>
      </c>
      <c r="E341" s="209" t="str">
        <f>IF(Tabla1[[#This Row],[Código_Actividad]]="","",'[7]Formulario PPGR1'!#REF!)</f>
        <v/>
      </c>
      <c r="F341" s="209" t="str">
        <f>IF(Tabla1[[#This Row],[Código_Actividad]]="","",'[7]Formulario PPGR1'!#REF!)</f>
        <v/>
      </c>
      <c r="G341" s="204"/>
      <c r="H341" s="205"/>
      <c r="I341" s="311"/>
      <c r="J341" s="204"/>
      <c r="K341" s="207" t="str">
        <f>IFERROR(VLOOKUP(#REF!,#REF!,3,FALSE),"")</f>
        <v/>
      </c>
      <c r="L341" s="207"/>
      <c r="M341" s="208"/>
      <c r="N341" s="205"/>
    </row>
    <row r="342" spans="2:14" customFormat="1" ht="12.75" customHeight="1" x14ac:dyDescent="0.2">
      <c r="B342" s="209" t="str">
        <f>IF(Tabla1[[#This Row],[Código_Actividad]]="","",CONCATENATE(Tabla1[[#This Row],[POA]],".",Tabla1[[#This Row],[SRS]],".",Tabla1[[#This Row],[AREA]],".",Tabla1[[#This Row],[TIPO]]))</f>
        <v/>
      </c>
      <c r="C342" s="209" t="str">
        <f>IF(Tabla1[[#This Row],[Código_Actividad]]="","",'[7]Formulario PPGR1'!#REF!)</f>
        <v/>
      </c>
      <c r="D342" s="209" t="str">
        <f>IF(Tabla1[[#This Row],[Código_Actividad]]="","",'[7]Formulario PPGR1'!#REF!)</f>
        <v/>
      </c>
      <c r="E342" s="209" t="str">
        <f>IF(Tabla1[[#This Row],[Código_Actividad]]="","",'[7]Formulario PPGR1'!#REF!)</f>
        <v/>
      </c>
      <c r="F342" s="209" t="str">
        <f>IF(Tabla1[[#This Row],[Código_Actividad]]="","",'[7]Formulario PPGR1'!#REF!)</f>
        <v/>
      </c>
      <c r="G342" s="204"/>
      <c r="H342" s="205"/>
      <c r="I342" s="311"/>
      <c r="J342" s="204"/>
      <c r="K342" s="207" t="str">
        <f>IFERROR(VLOOKUP(#REF!,#REF!,3,FALSE),"")</f>
        <v/>
      </c>
      <c r="L342" s="207"/>
      <c r="M342" s="208"/>
      <c r="N342" s="205"/>
    </row>
    <row r="343" spans="2:14" customFormat="1" ht="12.75" customHeight="1" x14ac:dyDescent="0.2">
      <c r="B343" s="209" t="str">
        <f>IF(Tabla1[[#This Row],[Código_Actividad]]="","",CONCATENATE(Tabla1[[#This Row],[POA]],".",Tabla1[[#This Row],[SRS]],".",Tabla1[[#This Row],[AREA]],".",Tabla1[[#This Row],[TIPO]]))</f>
        <v/>
      </c>
      <c r="C343" s="209" t="str">
        <f>IF(Tabla1[[#This Row],[Código_Actividad]]="","",'[7]Formulario PPGR1'!#REF!)</f>
        <v/>
      </c>
      <c r="D343" s="209" t="str">
        <f>IF(Tabla1[[#This Row],[Código_Actividad]]="","",'[7]Formulario PPGR1'!#REF!)</f>
        <v/>
      </c>
      <c r="E343" s="209" t="str">
        <f>IF(Tabla1[[#This Row],[Código_Actividad]]="","",'[7]Formulario PPGR1'!#REF!)</f>
        <v/>
      </c>
      <c r="F343" s="209" t="str">
        <f>IF(Tabla1[[#This Row],[Código_Actividad]]="","",'[7]Formulario PPGR1'!#REF!)</f>
        <v/>
      </c>
      <c r="G343" s="204"/>
      <c r="H343" s="205"/>
      <c r="I343" s="311"/>
      <c r="J343" s="204"/>
      <c r="K343" s="207" t="str">
        <f>IFERROR(VLOOKUP(#REF!,#REF!,3,FALSE),"")</f>
        <v/>
      </c>
      <c r="L343" s="207"/>
      <c r="M343" s="208"/>
      <c r="N343" s="205"/>
    </row>
    <row r="344" spans="2:14" customFormat="1" ht="12.75" customHeight="1" x14ac:dyDescent="0.2">
      <c r="B344" s="209" t="str">
        <f>IF(Tabla1[[#This Row],[Código_Actividad]]="","",CONCATENATE(Tabla1[[#This Row],[POA]],".",Tabla1[[#This Row],[SRS]],".",Tabla1[[#This Row],[AREA]],".",Tabla1[[#This Row],[TIPO]]))</f>
        <v/>
      </c>
      <c r="C344" s="209" t="str">
        <f>IF(Tabla1[[#This Row],[Código_Actividad]]="","",'[7]Formulario PPGR1'!#REF!)</f>
        <v/>
      </c>
      <c r="D344" s="209" t="str">
        <f>IF(Tabla1[[#This Row],[Código_Actividad]]="","",'[7]Formulario PPGR1'!#REF!)</f>
        <v/>
      </c>
      <c r="E344" s="209" t="str">
        <f>IF(Tabla1[[#This Row],[Código_Actividad]]="","",'[7]Formulario PPGR1'!#REF!)</f>
        <v/>
      </c>
      <c r="F344" s="209" t="str">
        <f>IF(Tabla1[[#This Row],[Código_Actividad]]="","",'[7]Formulario PPGR1'!#REF!)</f>
        <v/>
      </c>
      <c r="G344" s="204"/>
      <c r="H344" s="205"/>
      <c r="I344" s="311"/>
      <c r="J344" s="204"/>
      <c r="K344" s="207" t="str">
        <f>IFERROR(VLOOKUP(#REF!,#REF!,3,FALSE),"")</f>
        <v/>
      </c>
      <c r="L344" s="207"/>
      <c r="M344" s="208"/>
      <c r="N344" s="205"/>
    </row>
    <row r="345" spans="2:14" customFormat="1" ht="12.75" customHeight="1" x14ac:dyDescent="0.2">
      <c r="B345" s="209" t="str">
        <f>IF(Tabla1[[#This Row],[Código_Actividad]]="","",CONCATENATE(Tabla1[[#This Row],[POA]],".",Tabla1[[#This Row],[SRS]],".",Tabla1[[#This Row],[AREA]],".",Tabla1[[#This Row],[TIPO]]))</f>
        <v/>
      </c>
      <c r="C345" s="209" t="str">
        <f>IF(Tabla1[[#This Row],[Código_Actividad]]="","",'[7]Formulario PPGR1'!#REF!)</f>
        <v/>
      </c>
      <c r="D345" s="209" t="str">
        <f>IF(Tabla1[[#This Row],[Código_Actividad]]="","",'[7]Formulario PPGR1'!#REF!)</f>
        <v/>
      </c>
      <c r="E345" s="209" t="str">
        <f>IF(Tabla1[[#This Row],[Código_Actividad]]="","",'[7]Formulario PPGR1'!#REF!)</f>
        <v/>
      </c>
      <c r="F345" s="209" t="str">
        <f>IF(Tabla1[[#This Row],[Código_Actividad]]="","",'[7]Formulario PPGR1'!#REF!)</f>
        <v/>
      </c>
      <c r="G345" s="204"/>
      <c r="H345" s="205"/>
      <c r="I345" s="311"/>
      <c r="J345" s="204"/>
      <c r="K345" s="207" t="str">
        <f>IFERROR(VLOOKUP(#REF!,#REF!,3,FALSE),"")</f>
        <v/>
      </c>
      <c r="L345" s="207"/>
      <c r="M345" s="208"/>
      <c r="N345" s="205"/>
    </row>
    <row r="346" spans="2:14" customFormat="1" ht="12.75" customHeight="1" x14ac:dyDescent="0.2">
      <c r="B346" s="209" t="str">
        <f>IF(Tabla1[[#This Row],[Código_Actividad]]="","",CONCATENATE(Tabla1[[#This Row],[POA]],".",Tabla1[[#This Row],[SRS]],".",Tabla1[[#This Row],[AREA]],".",Tabla1[[#This Row],[TIPO]]))</f>
        <v/>
      </c>
      <c r="C346" s="209" t="str">
        <f>IF(Tabla1[[#This Row],[Código_Actividad]]="","",'[7]Formulario PPGR1'!#REF!)</f>
        <v/>
      </c>
      <c r="D346" s="209" t="str">
        <f>IF(Tabla1[[#This Row],[Código_Actividad]]="","",'[7]Formulario PPGR1'!#REF!)</f>
        <v/>
      </c>
      <c r="E346" s="209" t="str">
        <f>IF(Tabla1[[#This Row],[Código_Actividad]]="","",'[7]Formulario PPGR1'!#REF!)</f>
        <v/>
      </c>
      <c r="F346" s="209" t="str">
        <f>IF(Tabla1[[#This Row],[Código_Actividad]]="","",'[7]Formulario PPGR1'!#REF!)</f>
        <v/>
      </c>
      <c r="G346" s="204"/>
      <c r="H346" s="205"/>
      <c r="I346" s="311"/>
      <c r="J346" s="204"/>
      <c r="K346" s="207" t="str">
        <f>IFERROR(VLOOKUP(#REF!,#REF!,3,FALSE),"")</f>
        <v/>
      </c>
      <c r="L346" s="207"/>
      <c r="M346" s="208"/>
      <c r="N346" s="205"/>
    </row>
    <row r="347" spans="2:14" customFormat="1" ht="12.75" customHeight="1" x14ac:dyDescent="0.2">
      <c r="B347" s="209" t="str">
        <f>IF(Tabla1[[#This Row],[Código_Actividad]]="","",CONCATENATE(Tabla1[[#This Row],[POA]],".",Tabla1[[#This Row],[SRS]],".",Tabla1[[#This Row],[AREA]],".",Tabla1[[#This Row],[TIPO]]))</f>
        <v/>
      </c>
      <c r="C347" s="209" t="str">
        <f>IF(Tabla1[[#This Row],[Código_Actividad]]="","",'[7]Formulario PPGR1'!#REF!)</f>
        <v/>
      </c>
      <c r="D347" s="209" t="str">
        <f>IF(Tabla1[[#This Row],[Código_Actividad]]="","",'[7]Formulario PPGR1'!#REF!)</f>
        <v/>
      </c>
      <c r="E347" s="209" t="str">
        <f>IF(Tabla1[[#This Row],[Código_Actividad]]="","",'[7]Formulario PPGR1'!#REF!)</f>
        <v/>
      </c>
      <c r="F347" s="209" t="str">
        <f>IF(Tabla1[[#This Row],[Código_Actividad]]="","",'[7]Formulario PPGR1'!#REF!)</f>
        <v/>
      </c>
      <c r="G347" s="204"/>
      <c r="H347" s="205"/>
      <c r="I347" s="311"/>
      <c r="J347" s="204"/>
      <c r="K347" s="207" t="str">
        <f>IFERROR(VLOOKUP(#REF!,#REF!,3,FALSE),"")</f>
        <v/>
      </c>
      <c r="L347" s="207"/>
      <c r="M347" s="208"/>
      <c r="N347" s="205"/>
    </row>
    <row r="348" spans="2:14" customFormat="1" ht="12.75" customHeight="1" x14ac:dyDescent="0.2">
      <c r="B348" s="209" t="str">
        <f>IF(Tabla1[[#This Row],[Código_Actividad]]="","",CONCATENATE(Tabla1[[#This Row],[POA]],".",Tabla1[[#This Row],[SRS]],".",Tabla1[[#This Row],[AREA]],".",Tabla1[[#This Row],[TIPO]]))</f>
        <v/>
      </c>
      <c r="C348" s="209" t="str">
        <f>IF(Tabla1[[#This Row],[Código_Actividad]]="","",'[7]Formulario PPGR1'!#REF!)</f>
        <v/>
      </c>
      <c r="D348" s="209" t="str">
        <f>IF(Tabla1[[#This Row],[Código_Actividad]]="","",'[7]Formulario PPGR1'!#REF!)</f>
        <v/>
      </c>
      <c r="E348" s="209" t="str">
        <f>IF(Tabla1[[#This Row],[Código_Actividad]]="","",'[7]Formulario PPGR1'!#REF!)</f>
        <v/>
      </c>
      <c r="F348" s="209" t="str">
        <f>IF(Tabla1[[#This Row],[Código_Actividad]]="","",'[7]Formulario PPGR1'!#REF!)</f>
        <v/>
      </c>
      <c r="G348" s="204"/>
      <c r="H348" s="205"/>
      <c r="I348" s="311"/>
      <c r="J348" s="204"/>
      <c r="K348" s="207" t="str">
        <f>IFERROR(VLOOKUP(#REF!,#REF!,3,FALSE),"")</f>
        <v/>
      </c>
      <c r="L348" s="207"/>
      <c r="M348" s="208"/>
      <c r="N348" s="205"/>
    </row>
    <row r="349" spans="2:14" customFormat="1" ht="12.75" customHeight="1" x14ac:dyDescent="0.2">
      <c r="B349" s="209" t="str">
        <f>IF(Tabla1[[#This Row],[Código_Actividad]]="","",CONCATENATE(Tabla1[[#This Row],[POA]],".",Tabla1[[#This Row],[SRS]],".",Tabla1[[#This Row],[AREA]],".",Tabla1[[#This Row],[TIPO]]))</f>
        <v/>
      </c>
      <c r="C349" s="209" t="str">
        <f>IF(Tabla1[[#This Row],[Código_Actividad]]="","",'[7]Formulario PPGR1'!#REF!)</f>
        <v/>
      </c>
      <c r="D349" s="209" t="str">
        <f>IF(Tabla1[[#This Row],[Código_Actividad]]="","",'[7]Formulario PPGR1'!#REF!)</f>
        <v/>
      </c>
      <c r="E349" s="209" t="str">
        <f>IF(Tabla1[[#This Row],[Código_Actividad]]="","",'[7]Formulario PPGR1'!#REF!)</f>
        <v/>
      </c>
      <c r="F349" s="209" t="str">
        <f>IF(Tabla1[[#This Row],[Código_Actividad]]="","",'[7]Formulario PPGR1'!#REF!)</f>
        <v/>
      </c>
      <c r="G349" s="204"/>
      <c r="H349" s="205"/>
      <c r="I349" s="311"/>
      <c r="J349" s="204"/>
      <c r="K349" s="207" t="str">
        <f>IFERROR(VLOOKUP(#REF!,#REF!,3,FALSE),"")</f>
        <v/>
      </c>
      <c r="L349" s="207"/>
      <c r="M349" s="208"/>
      <c r="N349" s="205"/>
    </row>
    <row r="350" spans="2:14" customFormat="1" ht="12.75" customHeight="1" x14ac:dyDescent="0.2">
      <c r="B350" s="209" t="str">
        <f>IF(Tabla1[[#This Row],[Código_Actividad]]="","",CONCATENATE(Tabla1[[#This Row],[POA]],".",Tabla1[[#This Row],[SRS]],".",Tabla1[[#This Row],[AREA]],".",Tabla1[[#This Row],[TIPO]]))</f>
        <v/>
      </c>
      <c r="C350" s="209" t="str">
        <f>IF(Tabla1[[#This Row],[Código_Actividad]]="","",'[7]Formulario PPGR1'!#REF!)</f>
        <v/>
      </c>
      <c r="D350" s="209" t="str">
        <f>IF(Tabla1[[#This Row],[Código_Actividad]]="","",'[7]Formulario PPGR1'!#REF!)</f>
        <v/>
      </c>
      <c r="E350" s="209" t="str">
        <f>IF(Tabla1[[#This Row],[Código_Actividad]]="","",'[7]Formulario PPGR1'!#REF!)</f>
        <v/>
      </c>
      <c r="F350" s="209" t="str">
        <f>IF(Tabla1[[#This Row],[Código_Actividad]]="","",'[7]Formulario PPGR1'!#REF!)</f>
        <v/>
      </c>
      <c r="G350" s="204"/>
      <c r="H350" s="205"/>
      <c r="I350" s="311"/>
      <c r="J350" s="204"/>
      <c r="K350" s="207" t="str">
        <f>IFERROR(VLOOKUP(#REF!,#REF!,3,FALSE),"")</f>
        <v/>
      </c>
      <c r="L350" s="207"/>
      <c r="M350" s="208"/>
      <c r="N350" s="205"/>
    </row>
    <row r="351" spans="2:14" customFormat="1" ht="12.75" customHeight="1" x14ac:dyDescent="0.2">
      <c r="B351" s="209" t="str">
        <f>IF(Tabla1[[#This Row],[Código_Actividad]]="","",CONCATENATE(Tabla1[[#This Row],[POA]],".",Tabla1[[#This Row],[SRS]],".",Tabla1[[#This Row],[AREA]],".",Tabla1[[#This Row],[TIPO]]))</f>
        <v/>
      </c>
      <c r="C351" s="209" t="str">
        <f>IF(Tabla1[[#This Row],[Código_Actividad]]="","",'[7]Formulario PPGR1'!#REF!)</f>
        <v/>
      </c>
      <c r="D351" s="209" t="str">
        <f>IF(Tabla1[[#This Row],[Código_Actividad]]="","",'[7]Formulario PPGR1'!#REF!)</f>
        <v/>
      </c>
      <c r="E351" s="209" t="str">
        <f>IF(Tabla1[[#This Row],[Código_Actividad]]="","",'[7]Formulario PPGR1'!#REF!)</f>
        <v/>
      </c>
      <c r="F351" s="209" t="str">
        <f>IF(Tabla1[[#This Row],[Código_Actividad]]="","",'[7]Formulario PPGR1'!#REF!)</f>
        <v/>
      </c>
      <c r="G351" s="204"/>
      <c r="H351" s="205"/>
      <c r="I351" s="311"/>
      <c r="J351" s="204"/>
      <c r="K351" s="207" t="str">
        <f>IFERROR(VLOOKUP(#REF!,#REF!,3,FALSE),"")</f>
        <v/>
      </c>
      <c r="L351" s="207"/>
      <c r="M351" s="208"/>
      <c r="N351" s="205"/>
    </row>
    <row r="352" spans="2:14" customFormat="1" ht="12.75" customHeight="1" x14ac:dyDescent="0.2">
      <c r="B352" s="209" t="str">
        <f>IF(Tabla1[[#This Row],[Código_Actividad]]="","",CONCATENATE(Tabla1[[#This Row],[POA]],".",Tabla1[[#This Row],[SRS]],".",Tabla1[[#This Row],[AREA]],".",Tabla1[[#This Row],[TIPO]]))</f>
        <v/>
      </c>
      <c r="C352" s="209" t="str">
        <f>IF(Tabla1[[#This Row],[Código_Actividad]]="","",'[7]Formulario PPGR1'!#REF!)</f>
        <v/>
      </c>
      <c r="D352" s="209" t="str">
        <f>IF(Tabla1[[#This Row],[Código_Actividad]]="","",'[7]Formulario PPGR1'!#REF!)</f>
        <v/>
      </c>
      <c r="E352" s="209" t="str">
        <f>IF(Tabla1[[#This Row],[Código_Actividad]]="","",'[7]Formulario PPGR1'!#REF!)</f>
        <v/>
      </c>
      <c r="F352" s="209" t="str">
        <f>IF(Tabla1[[#This Row],[Código_Actividad]]="","",'[7]Formulario PPGR1'!#REF!)</f>
        <v/>
      </c>
      <c r="G352" s="204"/>
      <c r="H352" s="205"/>
      <c r="I352" s="311"/>
      <c r="J352" s="204"/>
      <c r="K352" s="207" t="str">
        <f>IFERROR(VLOOKUP(#REF!,#REF!,3,FALSE),"")</f>
        <v/>
      </c>
      <c r="L352" s="207"/>
      <c r="M352" s="208"/>
      <c r="N352" s="205"/>
    </row>
    <row r="353" spans="2:14" customFormat="1" ht="12.75" customHeight="1" x14ac:dyDescent="0.2">
      <c r="B353" s="209" t="str">
        <f>IF(Tabla1[[#This Row],[Código_Actividad]]="","",CONCATENATE(Tabla1[[#This Row],[POA]],".",Tabla1[[#This Row],[SRS]],".",Tabla1[[#This Row],[AREA]],".",Tabla1[[#This Row],[TIPO]]))</f>
        <v/>
      </c>
      <c r="C353" s="209" t="str">
        <f>IF(Tabla1[[#This Row],[Código_Actividad]]="","",'[7]Formulario PPGR1'!#REF!)</f>
        <v/>
      </c>
      <c r="D353" s="209" t="str">
        <f>IF(Tabla1[[#This Row],[Código_Actividad]]="","",'[7]Formulario PPGR1'!#REF!)</f>
        <v/>
      </c>
      <c r="E353" s="209" t="str">
        <f>IF(Tabla1[[#This Row],[Código_Actividad]]="","",'[7]Formulario PPGR1'!#REF!)</f>
        <v/>
      </c>
      <c r="F353" s="209" t="str">
        <f>IF(Tabla1[[#This Row],[Código_Actividad]]="","",'[7]Formulario PPGR1'!#REF!)</f>
        <v/>
      </c>
      <c r="G353" s="204"/>
      <c r="H353" s="205"/>
      <c r="I353" s="311"/>
      <c r="J353" s="204"/>
      <c r="K353" s="207" t="str">
        <f>IFERROR(VLOOKUP(#REF!,#REF!,3,FALSE),"")</f>
        <v/>
      </c>
      <c r="L353" s="207"/>
      <c r="M353" s="208"/>
      <c r="N353" s="205"/>
    </row>
    <row r="354" spans="2:14" customFormat="1" ht="12.75" customHeight="1" x14ac:dyDescent="0.2">
      <c r="B354" s="209" t="str">
        <f>IF(Tabla1[[#This Row],[Código_Actividad]]="","",CONCATENATE(Tabla1[[#This Row],[POA]],".",Tabla1[[#This Row],[SRS]],".",Tabla1[[#This Row],[AREA]],".",Tabla1[[#This Row],[TIPO]]))</f>
        <v/>
      </c>
      <c r="C354" s="209" t="str">
        <f>IF(Tabla1[[#This Row],[Código_Actividad]]="","",'[7]Formulario PPGR1'!#REF!)</f>
        <v/>
      </c>
      <c r="D354" s="209" t="str">
        <f>IF(Tabla1[[#This Row],[Código_Actividad]]="","",'[7]Formulario PPGR1'!#REF!)</f>
        <v/>
      </c>
      <c r="E354" s="209" t="str">
        <f>IF(Tabla1[[#This Row],[Código_Actividad]]="","",'[7]Formulario PPGR1'!#REF!)</f>
        <v/>
      </c>
      <c r="F354" s="209" t="str">
        <f>IF(Tabla1[[#This Row],[Código_Actividad]]="","",'[7]Formulario PPGR1'!#REF!)</f>
        <v/>
      </c>
      <c r="G354" s="204"/>
      <c r="H354" s="205"/>
      <c r="I354" s="311"/>
      <c r="J354" s="204"/>
      <c r="K354" s="207" t="str">
        <f>IFERROR(VLOOKUP(#REF!,#REF!,3,FALSE),"")</f>
        <v/>
      </c>
      <c r="L354" s="207"/>
      <c r="M354" s="208"/>
      <c r="N354" s="205"/>
    </row>
    <row r="355" spans="2:14" customFormat="1" ht="12.75" customHeight="1" x14ac:dyDescent="0.2">
      <c r="B355" s="209" t="str">
        <f>IF(Tabla1[[#This Row],[Código_Actividad]]="","",CONCATENATE(Tabla1[[#This Row],[POA]],".",Tabla1[[#This Row],[SRS]],".",Tabla1[[#This Row],[AREA]],".",Tabla1[[#This Row],[TIPO]]))</f>
        <v/>
      </c>
      <c r="C355" s="209" t="str">
        <f>IF(Tabla1[[#This Row],[Código_Actividad]]="","",'[7]Formulario PPGR1'!#REF!)</f>
        <v/>
      </c>
      <c r="D355" s="209" t="str">
        <f>IF(Tabla1[[#This Row],[Código_Actividad]]="","",'[7]Formulario PPGR1'!#REF!)</f>
        <v/>
      </c>
      <c r="E355" s="209" t="str">
        <f>IF(Tabla1[[#This Row],[Código_Actividad]]="","",'[7]Formulario PPGR1'!#REF!)</f>
        <v/>
      </c>
      <c r="F355" s="209" t="str">
        <f>IF(Tabla1[[#This Row],[Código_Actividad]]="","",'[7]Formulario PPGR1'!#REF!)</f>
        <v/>
      </c>
      <c r="G355" s="204"/>
      <c r="H355" s="205"/>
      <c r="I355" s="311"/>
      <c r="J355" s="204"/>
      <c r="K355" s="207" t="str">
        <f>IFERROR(VLOOKUP(#REF!,#REF!,3,FALSE),"")</f>
        <v/>
      </c>
      <c r="L355" s="207"/>
      <c r="M355" s="208"/>
      <c r="N355" s="205"/>
    </row>
    <row r="356" spans="2:14" customFormat="1" ht="12.75" customHeight="1" x14ac:dyDescent="0.2">
      <c r="B356" s="209" t="str">
        <f>IF(Tabla1[[#This Row],[Código_Actividad]]="","",CONCATENATE(Tabla1[[#This Row],[POA]],".",Tabla1[[#This Row],[SRS]],".",Tabla1[[#This Row],[AREA]],".",Tabla1[[#This Row],[TIPO]]))</f>
        <v/>
      </c>
      <c r="C356" s="209" t="str">
        <f>IF(Tabla1[[#This Row],[Código_Actividad]]="","",'[7]Formulario PPGR1'!#REF!)</f>
        <v/>
      </c>
      <c r="D356" s="209" t="str">
        <f>IF(Tabla1[[#This Row],[Código_Actividad]]="","",'[7]Formulario PPGR1'!#REF!)</f>
        <v/>
      </c>
      <c r="E356" s="209" t="str">
        <f>IF(Tabla1[[#This Row],[Código_Actividad]]="","",'[7]Formulario PPGR1'!#REF!)</f>
        <v/>
      </c>
      <c r="F356" s="209" t="str">
        <f>IF(Tabla1[[#This Row],[Código_Actividad]]="","",'[7]Formulario PPGR1'!#REF!)</f>
        <v/>
      </c>
      <c r="G356" s="204"/>
      <c r="H356" s="205"/>
      <c r="I356" s="311"/>
      <c r="J356" s="204"/>
      <c r="K356" s="207" t="str">
        <f>IFERROR(VLOOKUP(#REF!,#REF!,3,FALSE),"")</f>
        <v/>
      </c>
      <c r="L356" s="207"/>
      <c r="M356" s="208"/>
      <c r="N356" s="205"/>
    </row>
    <row r="357" spans="2:14" customFormat="1" ht="12.75" customHeight="1" x14ac:dyDescent="0.2">
      <c r="B357" s="209" t="str">
        <f>IF(Tabla1[[#This Row],[Código_Actividad]]="","",CONCATENATE(Tabla1[[#This Row],[POA]],".",Tabla1[[#This Row],[SRS]],".",Tabla1[[#This Row],[AREA]],".",Tabla1[[#This Row],[TIPO]]))</f>
        <v/>
      </c>
      <c r="C357" s="209" t="str">
        <f>IF(Tabla1[[#This Row],[Código_Actividad]]="","",'[7]Formulario PPGR1'!#REF!)</f>
        <v/>
      </c>
      <c r="D357" s="209" t="str">
        <f>IF(Tabla1[[#This Row],[Código_Actividad]]="","",'[7]Formulario PPGR1'!#REF!)</f>
        <v/>
      </c>
      <c r="E357" s="209" t="str">
        <f>IF(Tabla1[[#This Row],[Código_Actividad]]="","",'[7]Formulario PPGR1'!#REF!)</f>
        <v/>
      </c>
      <c r="F357" s="209" t="str">
        <f>IF(Tabla1[[#This Row],[Código_Actividad]]="","",'[7]Formulario PPGR1'!#REF!)</f>
        <v/>
      </c>
      <c r="G357" s="204"/>
      <c r="H357" s="205"/>
      <c r="I357" s="311"/>
      <c r="J357" s="204"/>
      <c r="K357" s="207" t="str">
        <f>IFERROR(VLOOKUP(#REF!,#REF!,3,FALSE),"")</f>
        <v/>
      </c>
      <c r="L357" s="207"/>
      <c r="M357" s="208"/>
      <c r="N357" s="205"/>
    </row>
    <row r="358" spans="2:14" customFormat="1" ht="12.75" customHeight="1" x14ac:dyDescent="0.2">
      <c r="B358" s="209" t="str">
        <f>IF(Tabla1[[#This Row],[Código_Actividad]]="","",CONCATENATE(Tabla1[[#This Row],[POA]],".",Tabla1[[#This Row],[SRS]],".",Tabla1[[#This Row],[AREA]],".",Tabla1[[#This Row],[TIPO]]))</f>
        <v/>
      </c>
      <c r="C358" s="209" t="str">
        <f>IF(Tabla1[[#This Row],[Código_Actividad]]="","",'[7]Formulario PPGR1'!#REF!)</f>
        <v/>
      </c>
      <c r="D358" s="209" t="str">
        <f>IF(Tabla1[[#This Row],[Código_Actividad]]="","",'[7]Formulario PPGR1'!#REF!)</f>
        <v/>
      </c>
      <c r="E358" s="209" t="str">
        <f>IF(Tabla1[[#This Row],[Código_Actividad]]="","",'[7]Formulario PPGR1'!#REF!)</f>
        <v/>
      </c>
      <c r="F358" s="209" t="str">
        <f>IF(Tabla1[[#This Row],[Código_Actividad]]="","",'[7]Formulario PPGR1'!#REF!)</f>
        <v/>
      </c>
      <c r="G358" s="204"/>
      <c r="H358" s="205"/>
      <c r="I358" s="311"/>
      <c r="J358" s="204"/>
      <c r="K358" s="207" t="str">
        <f>IFERROR(VLOOKUP(#REF!,#REF!,3,FALSE),"")</f>
        <v/>
      </c>
      <c r="L358" s="207"/>
      <c r="M358" s="208"/>
      <c r="N358" s="205"/>
    </row>
    <row r="359" spans="2:14" customFormat="1" ht="12.75" customHeight="1" x14ac:dyDescent="0.2">
      <c r="B359" s="209" t="str">
        <f>IF(Tabla1[[#This Row],[Código_Actividad]]="","",CONCATENATE(Tabla1[[#This Row],[POA]],".",Tabla1[[#This Row],[SRS]],".",Tabla1[[#This Row],[AREA]],".",Tabla1[[#This Row],[TIPO]]))</f>
        <v/>
      </c>
      <c r="C359" s="209" t="str">
        <f>IF(Tabla1[[#This Row],[Código_Actividad]]="","",'[7]Formulario PPGR1'!#REF!)</f>
        <v/>
      </c>
      <c r="D359" s="209" t="str">
        <f>IF(Tabla1[[#This Row],[Código_Actividad]]="","",'[7]Formulario PPGR1'!#REF!)</f>
        <v/>
      </c>
      <c r="E359" s="209" t="str">
        <f>IF(Tabla1[[#This Row],[Código_Actividad]]="","",'[7]Formulario PPGR1'!#REF!)</f>
        <v/>
      </c>
      <c r="F359" s="209" t="str">
        <f>IF(Tabla1[[#This Row],[Código_Actividad]]="","",'[7]Formulario PPGR1'!#REF!)</f>
        <v/>
      </c>
      <c r="G359" s="204"/>
      <c r="H359" s="205"/>
      <c r="I359" s="311"/>
      <c r="J359" s="204"/>
      <c r="K359" s="207" t="str">
        <f>IFERROR(VLOOKUP(#REF!,#REF!,3,FALSE),"")</f>
        <v/>
      </c>
      <c r="L359" s="207"/>
      <c r="M359" s="208"/>
      <c r="N359" s="205"/>
    </row>
    <row r="360" spans="2:14" customFormat="1" ht="12.75" customHeight="1" x14ac:dyDescent="0.2">
      <c r="B360" s="209" t="str">
        <f>IF(Tabla1[[#This Row],[Código_Actividad]]="","",CONCATENATE(Tabla1[[#This Row],[POA]],".",Tabla1[[#This Row],[SRS]],".",Tabla1[[#This Row],[AREA]],".",Tabla1[[#This Row],[TIPO]]))</f>
        <v/>
      </c>
      <c r="C360" s="209" t="str">
        <f>IF(Tabla1[[#This Row],[Código_Actividad]]="","",'[7]Formulario PPGR1'!#REF!)</f>
        <v/>
      </c>
      <c r="D360" s="209" t="str">
        <f>IF(Tabla1[[#This Row],[Código_Actividad]]="","",'[7]Formulario PPGR1'!#REF!)</f>
        <v/>
      </c>
      <c r="E360" s="209" t="str">
        <f>IF(Tabla1[[#This Row],[Código_Actividad]]="","",'[7]Formulario PPGR1'!#REF!)</f>
        <v/>
      </c>
      <c r="F360" s="209" t="str">
        <f>IF(Tabla1[[#This Row],[Código_Actividad]]="","",'[7]Formulario PPGR1'!#REF!)</f>
        <v/>
      </c>
      <c r="G360" s="204"/>
      <c r="H360" s="205"/>
      <c r="I360" s="311"/>
      <c r="J360" s="204"/>
      <c r="K360" s="207" t="str">
        <f>IFERROR(VLOOKUP(#REF!,#REF!,3,FALSE),"")</f>
        <v/>
      </c>
      <c r="L360" s="207"/>
      <c r="M360" s="208"/>
      <c r="N360" s="205"/>
    </row>
    <row r="361" spans="2:14" customFormat="1" ht="12.75" customHeight="1" x14ac:dyDescent="0.2">
      <c r="B361" s="209" t="str">
        <f>IF(Tabla1[[#This Row],[Código_Actividad]]="","",CONCATENATE(Tabla1[[#This Row],[POA]],".",Tabla1[[#This Row],[SRS]],".",Tabla1[[#This Row],[AREA]],".",Tabla1[[#This Row],[TIPO]]))</f>
        <v/>
      </c>
      <c r="C361" s="209" t="str">
        <f>IF(Tabla1[[#This Row],[Código_Actividad]]="","",'[7]Formulario PPGR1'!#REF!)</f>
        <v/>
      </c>
      <c r="D361" s="209" t="str">
        <f>IF(Tabla1[[#This Row],[Código_Actividad]]="","",'[7]Formulario PPGR1'!#REF!)</f>
        <v/>
      </c>
      <c r="E361" s="209" t="str">
        <f>IF(Tabla1[[#This Row],[Código_Actividad]]="","",'[7]Formulario PPGR1'!#REF!)</f>
        <v/>
      </c>
      <c r="F361" s="209" t="str">
        <f>IF(Tabla1[[#This Row],[Código_Actividad]]="","",'[7]Formulario PPGR1'!#REF!)</f>
        <v/>
      </c>
      <c r="G361" s="204"/>
      <c r="H361" s="205"/>
      <c r="I361" s="311"/>
      <c r="J361" s="204"/>
      <c r="K361" s="207" t="str">
        <f>IFERROR(VLOOKUP(#REF!,#REF!,3,FALSE),"")</f>
        <v/>
      </c>
      <c r="L361" s="207"/>
      <c r="M361" s="208"/>
      <c r="N361" s="205"/>
    </row>
    <row r="362" spans="2:14" customFormat="1" ht="12.75" customHeight="1" x14ac:dyDescent="0.2">
      <c r="B362" s="209" t="str">
        <f>IF(Tabla1[[#This Row],[Código_Actividad]]="","",CONCATENATE(Tabla1[[#This Row],[POA]],".",Tabla1[[#This Row],[SRS]],".",Tabla1[[#This Row],[AREA]],".",Tabla1[[#This Row],[TIPO]]))</f>
        <v/>
      </c>
      <c r="C362" s="209" t="str">
        <f>IF(Tabla1[[#This Row],[Código_Actividad]]="","",'[7]Formulario PPGR1'!#REF!)</f>
        <v/>
      </c>
      <c r="D362" s="209" t="str">
        <f>IF(Tabla1[[#This Row],[Código_Actividad]]="","",'[7]Formulario PPGR1'!#REF!)</f>
        <v/>
      </c>
      <c r="E362" s="209" t="str">
        <f>IF(Tabla1[[#This Row],[Código_Actividad]]="","",'[7]Formulario PPGR1'!#REF!)</f>
        <v/>
      </c>
      <c r="F362" s="209" t="str">
        <f>IF(Tabla1[[#This Row],[Código_Actividad]]="","",'[7]Formulario PPGR1'!#REF!)</f>
        <v/>
      </c>
      <c r="G362" s="204"/>
      <c r="H362" s="205"/>
      <c r="I362" s="311"/>
      <c r="J362" s="204"/>
      <c r="K362" s="207" t="str">
        <f>IFERROR(VLOOKUP(#REF!,#REF!,3,FALSE),"")</f>
        <v/>
      </c>
      <c r="L362" s="207"/>
      <c r="M362" s="208"/>
      <c r="N362" s="205"/>
    </row>
    <row r="363" spans="2:14" customFormat="1" ht="12.75" customHeight="1" x14ac:dyDescent="0.2">
      <c r="B363" s="209" t="str">
        <f>IF(Tabla1[[#This Row],[Código_Actividad]]="","",CONCATENATE(Tabla1[[#This Row],[POA]],".",Tabla1[[#This Row],[SRS]],".",Tabla1[[#This Row],[AREA]],".",Tabla1[[#This Row],[TIPO]]))</f>
        <v/>
      </c>
      <c r="C363" s="209" t="str">
        <f>IF(Tabla1[[#This Row],[Código_Actividad]]="","",'[7]Formulario PPGR1'!#REF!)</f>
        <v/>
      </c>
      <c r="D363" s="209" t="str">
        <f>IF(Tabla1[[#This Row],[Código_Actividad]]="","",'[7]Formulario PPGR1'!#REF!)</f>
        <v/>
      </c>
      <c r="E363" s="209" t="str">
        <f>IF(Tabla1[[#This Row],[Código_Actividad]]="","",'[7]Formulario PPGR1'!#REF!)</f>
        <v/>
      </c>
      <c r="F363" s="209" t="str">
        <f>IF(Tabla1[[#This Row],[Código_Actividad]]="","",'[7]Formulario PPGR1'!#REF!)</f>
        <v/>
      </c>
      <c r="G363" s="204"/>
      <c r="H363" s="205"/>
      <c r="I363" s="311"/>
      <c r="J363" s="204"/>
      <c r="K363" s="207" t="str">
        <f>IFERROR(VLOOKUP(#REF!,#REF!,3,FALSE),"")</f>
        <v/>
      </c>
      <c r="L363" s="207"/>
      <c r="M363" s="208"/>
      <c r="N363" s="205"/>
    </row>
    <row r="364" spans="2:14" customFormat="1" ht="12.75" customHeight="1" x14ac:dyDescent="0.2">
      <c r="B364" s="209" t="str">
        <f>IF(Tabla1[[#This Row],[Código_Actividad]]="","",CONCATENATE(Tabla1[[#This Row],[POA]],".",Tabla1[[#This Row],[SRS]],".",Tabla1[[#This Row],[AREA]],".",Tabla1[[#This Row],[TIPO]]))</f>
        <v/>
      </c>
      <c r="C364" s="209" t="str">
        <f>IF(Tabla1[[#This Row],[Código_Actividad]]="","",'[7]Formulario PPGR1'!#REF!)</f>
        <v/>
      </c>
      <c r="D364" s="209" t="str">
        <f>IF(Tabla1[[#This Row],[Código_Actividad]]="","",'[7]Formulario PPGR1'!#REF!)</f>
        <v/>
      </c>
      <c r="E364" s="209" t="str">
        <f>IF(Tabla1[[#This Row],[Código_Actividad]]="","",'[7]Formulario PPGR1'!#REF!)</f>
        <v/>
      </c>
      <c r="F364" s="209" t="str">
        <f>IF(Tabla1[[#This Row],[Código_Actividad]]="","",'[7]Formulario PPGR1'!#REF!)</f>
        <v/>
      </c>
      <c r="G364" s="204"/>
      <c r="H364" s="205"/>
      <c r="I364" s="311"/>
      <c r="J364" s="204"/>
      <c r="K364" s="207" t="str">
        <f>IFERROR(VLOOKUP(#REF!,#REF!,3,FALSE),"")</f>
        <v/>
      </c>
      <c r="L364" s="207"/>
      <c r="M364" s="208"/>
      <c r="N364" s="205"/>
    </row>
    <row r="365" spans="2:14" customFormat="1" ht="12.75" customHeight="1" x14ac:dyDescent="0.2">
      <c r="B365" s="209" t="str">
        <f>IF(Tabla1[[#This Row],[Código_Actividad]]="","",CONCATENATE(Tabla1[[#This Row],[POA]],".",Tabla1[[#This Row],[SRS]],".",Tabla1[[#This Row],[AREA]],".",Tabla1[[#This Row],[TIPO]]))</f>
        <v/>
      </c>
      <c r="C365" s="209" t="str">
        <f>IF(Tabla1[[#This Row],[Código_Actividad]]="","",'[7]Formulario PPGR1'!#REF!)</f>
        <v/>
      </c>
      <c r="D365" s="209" t="str">
        <f>IF(Tabla1[[#This Row],[Código_Actividad]]="","",'[7]Formulario PPGR1'!#REF!)</f>
        <v/>
      </c>
      <c r="E365" s="209" t="str">
        <f>IF(Tabla1[[#This Row],[Código_Actividad]]="","",'[7]Formulario PPGR1'!#REF!)</f>
        <v/>
      </c>
      <c r="F365" s="209" t="str">
        <f>IF(Tabla1[[#This Row],[Código_Actividad]]="","",'[7]Formulario PPGR1'!#REF!)</f>
        <v/>
      </c>
      <c r="G365" s="204"/>
      <c r="H365" s="205"/>
      <c r="I365" s="311"/>
      <c r="J365" s="204"/>
      <c r="K365" s="207" t="str">
        <f>IFERROR(VLOOKUP(#REF!,#REF!,3,FALSE),"")</f>
        <v/>
      </c>
      <c r="L365" s="207"/>
      <c r="M365" s="208"/>
      <c r="N365" s="205"/>
    </row>
    <row r="366" spans="2:14" customFormat="1" ht="12.75" customHeight="1" x14ac:dyDescent="0.2">
      <c r="B366" s="209" t="str">
        <f>IF(Tabla1[[#This Row],[Código_Actividad]]="","",CONCATENATE(Tabla1[[#This Row],[POA]],".",Tabla1[[#This Row],[SRS]],".",Tabla1[[#This Row],[AREA]],".",Tabla1[[#This Row],[TIPO]]))</f>
        <v/>
      </c>
      <c r="C366" s="209" t="str">
        <f>IF(Tabla1[[#This Row],[Código_Actividad]]="","",'[7]Formulario PPGR1'!#REF!)</f>
        <v/>
      </c>
      <c r="D366" s="209" t="str">
        <f>IF(Tabla1[[#This Row],[Código_Actividad]]="","",'[7]Formulario PPGR1'!#REF!)</f>
        <v/>
      </c>
      <c r="E366" s="209" t="str">
        <f>IF(Tabla1[[#This Row],[Código_Actividad]]="","",'[7]Formulario PPGR1'!#REF!)</f>
        <v/>
      </c>
      <c r="F366" s="209" t="str">
        <f>IF(Tabla1[[#This Row],[Código_Actividad]]="","",'[7]Formulario PPGR1'!#REF!)</f>
        <v/>
      </c>
      <c r="G366" s="204"/>
      <c r="H366" s="205"/>
      <c r="I366" s="311"/>
      <c r="J366" s="204"/>
      <c r="K366" s="207" t="str">
        <f>IFERROR(VLOOKUP(#REF!,#REF!,3,FALSE),"")</f>
        <v/>
      </c>
      <c r="L366" s="207"/>
      <c r="M366" s="208"/>
      <c r="N366" s="205"/>
    </row>
    <row r="367" spans="2:14" customFormat="1" ht="12.75" customHeight="1" x14ac:dyDescent="0.2">
      <c r="B367" s="209" t="str">
        <f>IF(Tabla1[[#This Row],[Código_Actividad]]="","",CONCATENATE(Tabla1[[#This Row],[POA]],".",Tabla1[[#This Row],[SRS]],".",Tabla1[[#This Row],[AREA]],".",Tabla1[[#This Row],[TIPO]]))</f>
        <v/>
      </c>
      <c r="C367" s="209" t="str">
        <f>IF(Tabla1[[#This Row],[Código_Actividad]]="","",'[7]Formulario PPGR1'!#REF!)</f>
        <v/>
      </c>
      <c r="D367" s="209" t="str">
        <f>IF(Tabla1[[#This Row],[Código_Actividad]]="","",'[7]Formulario PPGR1'!#REF!)</f>
        <v/>
      </c>
      <c r="E367" s="209" t="str">
        <f>IF(Tabla1[[#This Row],[Código_Actividad]]="","",'[7]Formulario PPGR1'!#REF!)</f>
        <v/>
      </c>
      <c r="F367" s="209" t="str">
        <f>IF(Tabla1[[#This Row],[Código_Actividad]]="","",'[7]Formulario PPGR1'!#REF!)</f>
        <v/>
      </c>
      <c r="G367" s="204"/>
      <c r="H367" s="205"/>
      <c r="I367" s="311"/>
      <c r="J367" s="204"/>
      <c r="K367" s="207" t="str">
        <f>IFERROR(VLOOKUP(#REF!,#REF!,3,FALSE),"")</f>
        <v/>
      </c>
      <c r="L367" s="207"/>
      <c r="M367" s="208"/>
      <c r="N367" s="205"/>
    </row>
    <row r="368" spans="2:14" customFormat="1" ht="12.75" customHeight="1" x14ac:dyDescent="0.2">
      <c r="B368" s="209" t="str">
        <f>IF(Tabla1[[#This Row],[Código_Actividad]]="","",CONCATENATE(Tabla1[[#This Row],[POA]],".",Tabla1[[#This Row],[SRS]],".",Tabla1[[#This Row],[AREA]],".",Tabla1[[#This Row],[TIPO]]))</f>
        <v/>
      </c>
      <c r="C368" s="209" t="str">
        <f>IF(Tabla1[[#This Row],[Código_Actividad]]="","",'[7]Formulario PPGR1'!#REF!)</f>
        <v/>
      </c>
      <c r="D368" s="209" t="str">
        <f>IF(Tabla1[[#This Row],[Código_Actividad]]="","",'[7]Formulario PPGR1'!#REF!)</f>
        <v/>
      </c>
      <c r="E368" s="209" t="str">
        <f>IF(Tabla1[[#This Row],[Código_Actividad]]="","",'[7]Formulario PPGR1'!#REF!)</f>
        <v/>
      </c>
      <c r="F368" s="209" t="str">
        <f>IF(Tabla1[[#This Row],[Código_Actividad]]="","",'[7]Formulario PPGR1'!#REF!)</f>
        <v/>
      </c>
      <c r="G368" s="204"/>
      <c r="H368" s="205"/>
      <c r="I368" s="311"/>
      <c r="J368" s="204"/>
      <c r="K368" s="207" t="str">
        <f>IFERROR(VLOOKUP(#REF!,#REF!,3,FALSE),"")</f>
        <v/>
      </c>
      <c r="L368" s="207"/>
      <c r="M368" s="208"/>
      <c r="N368" s="205"/>
    </row>
    <row r="369" spans="2:14" customFormat="1" ht="12.75" customHeight="1" x14ac:dyDescent="0.2">
      <c r="B369" s="209" t="str">
        <f>IF(Tabla1[[#This Row],[Código_Actividad]]="","",CONCATENATE(Tabla1[[#This Row],[POA]],".",Tabla1[[#This Row],[SRS]],".",Tabla1[[#This Row],[AREA]],".",Tabla1[[#This Row],[TIPO]]))</f>
        <v/>
      </c>
      <c r="C369" s="209" t="str">
        <f>IF(Tabla1[[#This Row],[Código_Actividad]]="","",'[7]Formulario PPGR1'!#REF!)</f>
        <v/>
      </c>
      <c r="D369" s="209" t="str">
        <f>IF(Tabla1[[#This Row],[Código_Actividad]]="","",'[7]Formulario PPGR1'!#REF!)</f>
        <v/>
      </c>
      <c r="E369" s="209" t="str">
        <f>IF(Tabla1[[#This Row],[Código_Actividad]]="","",'[7]Formulario PPGR1'!#REF!)</f>
        <v/>
      </c>
      <c r="F369" s="209" t="str">
        <f>IF(Tabla1[[#This Row],[Código_Actividad]]="","",'[7]Formulario PPGR1'!#REF!)</f>
        <v/>
      </c>
      <c r="G369" s="204"/>
      <c r="H369" s="205"/>
      <c r="I369" s="311"/>
      <c r="J369" s="204"/>
      <c r="K369" s="207" t="str">
        <f>IFERROR(VLOOKUP(#REF!,#REF!,3,FALSE),"")</f>
        <v/>
      </c>
      <c r="L369" s="207"/>
      <c r="M369" s="208"/>
      <c r="N369" s="205"/>
    </row>
    <row r="370" spans="2:14" customFormat="1" ht="12.75" customHeight="1" x14ac:dyDescent="0.2">
      <c r="B370" s="209" t="str">
        <f>IF(Tabla1[[#This Row],[Código_Actividad]]="","",CONCATENATE(Tabla1[[#This Row],[POA]],".",Tabla1[[#This Row],[SRS]],".",Tabla1[[#This Row],[AREA]],".",Tabla1[[#This Row],[TIPO]]))</f>
        <v/>
      </c>
      <c r="C370" s="209" t="str">
        <f>IF(Tabla1[[#This Row],[Código_Actividad]]="","",'[7]Formulario PPGR1'!#REF!)</f>
        <v/>
      </c>
      <c r="D370" s="209" t="str">
        <f>IF(Tabla1[[#This Row],[Código_Actividad]]="","",'[7]Formulario PPGR1'!#REF!)</f>
        <v/>
      </c>
      <c r="E370" s="209" t="str">
        <f>IF(Tabla1[[#This Row],[Código_Actividad]]="","",'[7]Formulario PPGR1'!#REF!)</f>
        <v/>
      </c>
      <c r="F370" s="209" t="str">
        <f>IF(Tabla1[[#This Row],[Código_Actividad]]="","",'[7]Formulario PPGR1'!#REF!)</f>
        <v/>
      </c>
      <c r="G370" s="204"/>
      <c r="H370" s="205"/>
      <c r="I370" s="311"/>
      <c r="J370" s="204"/>
      <c r="K370" s="207" t="str">
        <f>IFERROR(VLOOKUP(#REF!,#REF!,3,FALSE),"")</f>
        <v/>
      </c>
      <c r="L370" s="207"/>
      <c r="M370" s="208"/>
      <c r="N370" s="205"/>
    </row>
    <row r="371" spans="2:14" customFormat="1" ht="12.75" customHeight="1" x14ac:dyDescent="0.2">
      <c r="B371" s="209" t="str">
        <f>IF(Tabla1[[#This Row],[Código_Actividad]]="","",CONCATENATE(Tabla1[[#This Row],[POA]],".",Tabla1[[#This Row],[SRS]],".",Tabla1[[#This Row],[AREA]],".",Tabla1[[#This Row],[TIPO]]))</f>
        <v/>
      </c>
      <c r="C371" s="209" t="str">
        <f>IF(Tabla1[[#This Row],[Código_Actividad]]="","",'[7]Formulario PPGR1'!#REF!)</f>
        <v/>
      </c>
      <c r="D371" s="209" t="str">
        <f>IF(Tabla1[[#This Row],[Código_Actividad]]="","",'[7]Formulario PPGR1'!#REF!)</f>
        <v/>
      </c>
      <c r="E371" s="209" t="str">
        <f>IF(Tabla1[[#This Row],[Código_Actividad]]="","",'[7]Formulario PPGR1'!#REF!)</f>
        <v/>
      </c>
      <c r="F371" s="209" t="str">
        <f>IF(Tabla1[[#This Row],[Código_Actividad]]="","",'[7]Formulario PPGR1'!#REF!)</f>
        <v/>
      </c>
      <c r="G371" s="204"/>
      <c r="H371" s="205"/>
      <c r="I371" s="311"/>
      <c r="J371" s="204"/>
      <c r="K371" s="207" t="str">
        <f>IFERROR(VLOOKUP(#REF!,#REF!,3,FALSE),"")</f>
        <v/>
      </c>
      <c r="L371" s="207"/>
      <c r="M371" s="208"/>
      <c r="N371" s="205"/>
    </row>
    <row r="372" spans="2:14" customFormat="1" ht="12.75" customHeight="1" x14ac:dyDescent="0.2">
      <c r="B372" s="209" t="str">
        <f>IF(Tabla1[[#This Row],[Código_Actividad]]="","",CONCATENATE(Tabla1[[#This Row],[POA]],".",Tabla1[[#This Row],[SRS]],".",Tabla1[[#This Row],[AREA]],".",Tabla1[[#This Row],[TIPO]]))</f>
        <v/>
      </c>
      <c r="C372" s="209" t="str">
        <f>IF(Tabla1[[#This Row],[Código_Actividad]]="","",'[7]Formulario PPGR1'!#REF!)</f>
        <v/>
      </c>
      <c r="D372" s="209" t="str">
        <f>IF(Tabla1[[#This Row],[Código_Actividad]]="","",'[7]Formulario PPGR1'!#REF!)</f>
        <v/>
      </c>
      <c r="E372" s="209" t="str">
        <f>IF(Tabla1[[#This Row],[Código_Actividad]]="","",'[7]Formulario PPGR1'!#REF!)</f>
        <v/>
      </c>
      <c r="F372" s="209" t="str">
        <f>IF(Tabla1[[#This Row],[Código_Actividad]]="","",'[7]Formulario PPGR1'!#REF!)</f>
        <v/>
      </c>
      <c r="G372" s="204"/>
      <c r="H372" s="205"/>
      <c r="I372" s="311"/>
      <c r="J372" s="204"/>
      <c r="K372" s="207" t="str">
        <f>IFERROR(VLOOKUP(#REF!,#REF!,3,FALSE),"")</f>
        <v/>
      </c>
      <c r="L372" s="207"/>
      <c r="M372" s="208"/>
      <c r="N372" s="205"/>
    </row>
    <row r="373" spans="2:14" customFormat="1" ht="12.75" customHeight="1" x14ac:dyDescent="0.2">
      <c r="B373" s="209" t="str">
        <f>IF(Tabla1[[#This Row],[Código_Actividad]]="","",CONCATENATE(Tabla1[[#This Row],[POA]],".",Tabla1[[#This Row],[SRS]],".",Tabla1[[#This Row],[AREA]],".",Tabla1[[#This Row],[TIPO]]))</f>
        <v/>
      </c>
      <c r="C373" s="209" t="str">
        <f>IF(Tabla1[[#This Row],[Código_Actividad]]="","",'[7]Formulario PPGR1'!#REF!)</f>
        <v/>
      </c>
      <c r="D373" s="209" t="str">
        <f>IF(Tabla1[[#This Row],[Código_Actividad]]="","",'[7]Formulario PPGR1'!#REF!)</f>
        <v/>
      </c>
      <c r="E373" s="209" t="str">
        <f>IF(Tabla1[[#This Row],[Código_Actividad]]="","",'[7]Formulario PPGR1'!#REF!)</f>
        <v/>
      </c>
      <c r="F373" s="209" t="str">
        <f>IF(Tabla1[[#This Row],[Código_Actividad]]="","",'[7]Formulario PPGR1'!#REF!)</f>
        <v/>
      </c>
      <c r="G373" s="204"/>
      <c r="H373" s="205"/>
      <c r="I373" s="311"/>
      <c r="J373" s="204"/>
      <c r="K373" s="207" t="str">
        <f>IFERROR(VLOOKUP(#REF!,#REF!,3,FALSE),"")</f>
        <v/>
      </c>
      <c r="L373" s="207"/>
      <c r="M373" s="208"/>
      <c r="N373" s="205"/>
    </row>
    <row r="374" spans="2:14" customFormat="1" ht="12.75" customHeight="1" x14ac:dyDescent="0.2">
      <c r="B374" s="209" t="str">
        <f>IF(Tabla1[[#This Row],[Código_Actividad]]="","",CONCATENATE(Tabla1[[#This Row],[POA]],".",Tabla1[[#This Row],[SRS]],".",Tabla1[[#This Row],[AREA]],".",Tabla1[[#This Row],[TIPO]]))</f>
        <v/>
      </c>
      <c r="C374" s="209" t="str">
        <f>IF(Tabla1[[#This Row],[Código_Actividad]]="","",'[7]Formulario PPGR1'!#REF!)</f>
        <v/>
      </c>
      <c r="D374" s="209" t="str">
        <f>IF(Tabla1[[#This Row],[Código_Actividad]]="","",'[7]Formulario PPGR1'!#REF!)</f>
        <v/>
      </c>
      <c r="E374" s="209" t="str">
        <f>IF(Tabla1[[#This Row],[Código_Actividad]]="","",'[7]Formulario PPGR1'!#REF!)</f>
        <v/>
      </c>
      <c r="F374" s="209" t="str">
        <f>IF(Tabla1[[#This Row],[Código_Actividad]]="","",'[7]Formulario PPGR1'!#REF!)</f>
        <v/>
      </c>
      <c r="G374" s="204"/>
      <c r="H374" s="205"/>
      <c r="I374" s="311"/>
      <c r="J374" s="204"/>
      <c r="K374" s="207" t="str">
        <f>IFERROR(VLOOKUP(#REF!,#REF!,3,FALSE),"")</f>
        <v/>
      </c>
      <c r="L374" s="207"/>
      <c r="M374" s="208"/>
      <c r="N374" s="205"/>
    </row>
    <row r="375" spans="2:14" customFormat="1" ht="12.75" customHeight="1" x14ac:dyDescent="0.2">
      <c r="B375" s="209" t="str">
        <f>IF(Tabla1[[#This Row],[Código_Actividad]]="","",CONCATENATE(Tabla1[[#This Row],[POA]],".",Tabla1[[#This Row],[SRS]],".",Tabla1[[#This Row],[AREA]],".",Tabla1[[#This Row],[TIPO]]))</f>
        <v/>
      </c>
      <c r="C375" s="209" t="str">
        <f>IF(Tabla1[[#This Row],[Código_Actividad]]="","",'[7]Formulario PPGR1'!#REF!)</f>
        <v/>
      </c>
      <c r="D375" s="209" t="str">
        <f>IF(Tabla1[[#This Row],[Código_Actividad]]="","",'[7]Formulario PPGR1'!#REF!)</f>
        <v/>
      </c>
      <c r="E375" s="209" t="str">
        <f>IF(Tabla1[[#This Row],[Código_Actividad]]="","",'[7]Formulario PPGR1'!#REF!)</f>
        <v/>
      </c>
      <c r="F375" s="209" t="str">
        <f>IF(Tabla1[[#This Row],[Código_Actividad]]="","",'[7]Formulario PPGR1'!#REF!)</f>
        <v/>
      </c>
      <c r="G375" s="204"/>
      <c r="H375" s="205"/>
      <c r="I375" s="311"/>
      <c r="J375" s="204"/>
      <c r="K375" s="207" t="str">
        <f>IFERROR(VLOOKUP(#REF!,#REF!,3,FALSE),"")</f>
        <v/>
      </c>
      <c r="L375" s="207"/>
      <c r="M375" s="208"/>
      <c r="N375" s="205"/>
    </row>
    <row r="376" spans="2:14" customFormat="1" ht="12.75" customHeight="1" x14ac:dyDescent="0.2">
      <c r="B376" s="209" t="str">
        <f>IF(Tabla1[[#This Row],[Código_Actividad]]="","",CONCATENATE(Tabla1[[#This Row],[POA]],".",Tabla1[[#This Row],[SRS]],".",Tabla1[[#This Row],[AREA]],".",Tabla1[[#This Row],[TIPO]]))</f>
        <v/>
      </c>
      <c r="C376" s="209" t="str">
        <f>IF(Tabla1[[#This Row],[Código_Actividad]]="","",'[7]Formulario PPGR1'!#REF!)</f>
        <v/>
      </c>
      <c r="D376" s="209" t="str">
        <f>IF(Tabla1[[#This Row],[Código_Actividad]]="","",'[7]Formulario PPGR1'!#REF!)</f>
        <v/>
      </c>
      <c r="E376" s="209" t="str">
        <f>IF(Tabla1[[#This Row],[Código_Actividad]]="","",'[7]Formulario PPGR1'!#REF!)</f>
        <v/>
      </c>
      <c r="F376" s="209" t="str">
        <f>IF(Tabla1[[#This Row],[Código_Actividad]]="","",'[7]Formulario PPGR1'!#REF!)</f>
        <v/>
      </c>
      <c r="G376" s="204"/>
      <c r="H376" s="205"/>
      <c r="I376" s="311"/>
      <c r="J376" s="204"/>
      <c r="K376" s="207" t="str">
        <f>IFERROR(VLOOKUP(#REF!,#REF!,3,FALSE),"")</f>
        <v/>
      </c>
      <c r="L376" s="207"/>
      <c r="M376" s="208"/>
      <c r="N376" s="205"/>
    </row>
    <row r="377" spans="2:14" customFormat="1" ht="12.75" customHeight="1" x14ac:dyDescent="0.2">
      <c r="B377" s="209" t="str">
        <f>IF(Tabla1[[#This Row],[Código_Actividad]]="","",CONCATENATE(Tabla1[[#This Row],[POA]],".",Tabla1[[#This Row],[SRS]],".",Tabla1[[#This Row],[AREA]],".",Tabla1[[#This Row],[TIPO]]))</f>
        <v/>
      </c>
      <c r="C377" s="209" t="str">
        <f>IF(Tabla1[[#This Row],[Código_Actividad]]="","",'[7]Formulario PPGR1'!#REF!)</f>
        <v/>
      </c>
      <c r="D377" s="209" t="str">
        <f>IF(Tabla1[[#This Row],[Código_Actividad]]="","",'[7]Formulario PPGR1'!#REF!)</f>
        <v/>
      </c>
      <c r="E377" s="209" t="str">
        <f>IF(Tabla1[[#This Row],[Código_Actividad]]="","",'[7]Formulario PPGR1'!#REF!)</f>
        <v/>
      </c>
      <c r="F377" s="209" t="str">
        <f>IF(Tabla1[[#This Row],[Código_Actividad]]="","",'[7]Formulario PPGR1'!#REF!)</f>
        <v/>
      </c>
      <c r="G377" s="204"/>
      <c r="H377" s="205"/>
      <c r="I377" s="311"/>
      <c r="J377" s="204"/>
      <c r="K377" s="207" t="str">
        <f>IFERROR(VLOOKUP(#REF!,#REF!,3,FALSE),"")</f>
        <v/>
      </c>
      <c r="L377" s="207"/>
      <c r="M377" s="208"/>
      <c r="N377" s="205"/>
    </row>
    <row r="378" spans="2:14" customFormat="1" ht="12.75" customHeight="1" x14ac:dyDescent="0.2">
      <c r="B378" s="209" t="str">
        <f>IF(Tabla1[[#This Row],[Código_Actividad]]="","",CONCATENATE(Tabla1[[#This Row],[POA]],".",Tabla1[[#This Row],[SRS]],".",Tabla1[[#This Row],[AREA]],".",Tabla1[[#This Row],[TIPO]]))</f>
        <v/>
      </c>
      <c r="C378" s="209" t="str">
        <f>IF(Tabla1[[#This Row],[Código_Actividad]]="","",'[7]Formulario PPGR1'!#REF!)</f>
        <v/>
      </c>
      <c r="D378" s="209" t="str">
        <f>IF(Tabla1[[#This Row],[Código_Actividad]]="","",'[7]Formulario PPGR1'!#REF!)</f>
        <v/>
      </c>
      <c r="E378" s="209" t="str">
        <f>IF(Tabla1[[#This Row],[Código_Actividad]]="","",'[7]Formulario PPGR1'!#REF!)</f>
        <v/>
      </c>
      <c r="F378" s="209" t="str">
        <f>IF(Tabla1[[#This Row],[Código_Actividad]]="","",'[7]Formulario PPGR1'!#REF!)</f>
        <v/>
      </c>
      <c r="G378" s="204"/>
      <c r="H378" s="205"/>
      <c r="I378" s="311"/>
      <c r="J378" s="204"/>
      <c r="K378" s="207" t="str">
        <f>IFERROR(VLOOKUP(#REF!,#REF!,3,FALSE),"")</f>
        <v/>
      </c>
      <c r="L378" s="207"/>
      <c r="M378" s="208"/>
      <c r="N378" s="205"/>
    </row>
    <row r="379" spans="2:14" customFormat="1" ht="12.75" customHeight="1" x14ac:dyDescent="0.2">
      <c r="B379" s="209" t="str">
        <f>IF(Tabla1[[#This Row],[Código_Actividad]]="","",CONCATENATE(Tabla1[[#This Row],[POA]],".",Tabla1[[#This Row],[SRS]],".",Tabla1[[#This Row],[AREA]],".",Tabla1[[#This Row],[TIPO]]))</f>
        <v/>
      </c>
      <c r="C379" s="209" t="str">
        <f>IF(Tabla1[[#This Row],[Código_Actividad]]="","",'[7]Formulario PPGR1'!#REF!)</f>
        <v/>
      </c>
      <c r="D379" s="209" t="str">
        <f>IF(Tabla1[[#This Row],[Código_Actividad]]="","",'[7]Formulario PPGR1'!#REF!)</f>
        <v/>
      </c>
      <c r="E379" s="209" t="str">
        <f>IF(Tabla1[[#This Row],[Código_Actividad]]="","",'[7]Formulario PPGR1'!#REF!)</f>
        <v/>
      </c>
      <c r="F379" s="209" t="str">
        <f>IF(Tabla1[[#This Row],[Código_Actividad]]="","",'[7]Formulario PPGR1'!#REF!)</f>
        <v/>
      </c>
      <c r="G379" s="204"/>
      <c r="H379" s="205"/>
      <c r="I379" s="311"/>
      <c r="J379" s="204"/>
      <c r="K379" s="207" t="str">
        <f>IFERROR(VLOOKUP(#REF!,#REF!,3,FALSE),"")</f>
        <v/>
      </c>
      <c r="L379" s="207"/>
      <c r="M379" s="208"/>
      <c r="N379" s="205"/>
    </row>
    <row r="380" spans="2:14" customFormat="1" ht="12.75" customHeight="1" x14ac:dyDescent="0.2">
      <c r="B380" s="209" t="str">
        <f>IF(Tabla1[[#This Row],[Código_Actividad]]="","",CONCATENATE(Tabla1[[#This Row],[POA]],".",Tabla1[[#This Row],[SRS]],".",Tabla1[[#This Row],[AREA]],".",Tabla1[[#This Row],[TIPO]]))</f>
        <v/>
      </c>
      <c r="C380" s="209" t="str">
        <f>IF(Tabla1[[#This Row],[Código_Actividad]]="","",'[7]Formulario PPGR1'!#REF!)</f>
        <v/>
      </c>
      <c r="D380" s="209" t="str">
        <f>IF(Tabla1[[#This Row],[Código_Actividad]]="","",'[7]Formulario PPGR1'!#REF!)</f>
        <v/>
      </c>
      <c r="E380" s="209" t="str">
        <f>IF(Tabla1[[#This Row],[Código_Actividad]]="","",'[7]Formulario PPGR1'!#REF!)</f>
        <v/>
      </c>
      <c r="F380" s="209" t="str">
        <f>IF(Tabla1[[#This Row],[Código_Actividad]]="","",'[7]Formulario PPGR1'!#REF!)</f>
        <v/>
      </c>
      <c r="G380" s="204"/>
      <c r="H380" s="205"/>
      <c r="I380" s="311"/>
      <c r="J380" s="204"/>
      <c r="K380" s="207" t="str">
        <f>IFERROR(VLOOKUP(#REF!,#REF!,3,FALSE),"")</f>
        <v/>
      </c>
      <c r="L380" s="207"/>
      <c r="M380" s="208"/>
      <c r="N380" s="205"/>
    </row>
    <row r="381" spans="2:14" customFormat="1" ht="12.75" customHeight="1" x14ac:dyDescent="0.2">
      <c r="B381" s="209" t="str">
        <f>IF(Tabla1[[#This Row],[Código_Actividad]]="","",CONCATENATE(Tabla1[[#This Row],[POA]],".",Tabla1[[#This Row],[SRS]],".",Tabla1[[#This Row],[AREA]],".",Tabla1[[#This Row],[TIPO]]))</f>
        <v/>
      </c>
      <c r="C381" s="209" t="str">
        <f>IF(Tabla1[[#This Row],[Código_Actividad]]="","",'[7]Formulario PPGR1'!#REF!)</f>
        <v/>
      </c>
      <c r="D381" s="209" t="str">
        <f>IF(Tabla1[[#This Row],[Código_Actividad]]="","",'[7]Formulario PPGR1'!#REF!)</f>
        <v/>
      </c>
      <c r="E381" s="209" t="str">
        <f>IF(Tabla1[[#This Row],[Código_Actividad]]="","",'[7]Formulario PPGR1'!#REF!)</f>
        <v/>
      </c>
      <c r="F381" s="209" t="str">
        <f>IF(Tabla1[[#This Row],[Código_Actividad]]="","",'[7]Formulario PPGR1'!#REF!)</f>
        <v/>
      </c>
      <c r="G381" s="204"/>
      <c r="H381" s="205"/>
      <c r="I381" s="311"/>
      <c r="J381" s="204"/>
      <c r="K381" s="207" t="str">
        <f>IFERROR(VLOOKUP(#REF!,#REF!,3,FALSE),"")</f>
        <v/>
      </c>
      <c r="L381" s="207"/>
      <c r="M381" s="208"/>
      <c r="N381" s="205"/>
    </row>
    <row r="382" spans="2:14" customFormat="1" ht="12.75" customHeight="1" x14ac:dyDescent="0.2">
      <c r="B382" s="209" t="str">
        <f>IF(Tabla1[[#This Row],[Código_Actividad]]="","",CONCATENATE(Tabla1[[#This Row],[POA]],".",Tabla1[[#This Row],[SRS]],".",Tabla1[[#This Row],[AREA]],".",Tabla1[[#This Row],[TIPO]]))</f>
        <v/>
      </c>
      <c r="C382" s="209" t="str">
        <f>IF(Tabla1[[#This Row],[Código_Actividad]]="","",'[7]Formulario PPGR1'!#REF!)</f>
        <v/>
      </c>
      <c r="D382" s="209" t="str">
        <f>IF(Tabla1[[#This Row],[Código_Actividad]]="","",'[7]Formulario PPGR1'!#REF!)</f>
        <v/>
      </c>
      <c r="E382" s="209" t="str">
        <f>IF(Tabla1[[#This Row],[Código_Actividad]]="","",'[7]Formulario PPGR1'!#REF!)</f>
        <v/>
      </c>
      <c r="F382" s="209" t="str">
        <f>IF(Tabla1[[#This Row],[Código_Actividad]]="","",'[7]Formulario PPGR1'!#REF!)</f>
        <v/>
      </c>
      <c r="G382" s="204"/>
      <c r="H382" s="205"/>
      <c r="I382" s="311"/>
      <c r="J382" s="204"/>
      <c r="K382" s="207" t="str">
        <f>IFERROR(VLOOKUP(#REF!,#REF!,3,FALSE),"")</f>
        <v/>
      </c>
      <c r="L382" s="207"/>
      <c r="M382" s="208"/>
      <c r="N382" s="205"/>
    </row>
    <row r="383" spans="2:14" customFormat="1" ht="12.75" customHeight="1" x14ac:dyDescent="0.2">
      <c r="B383" s="209" t="str">
        <f>IF(Tabla1[[#This Row],[Código_Actividad]]="","",CONCATENATE(Tabla1[[#This Row],[POA]],".",Tabla1[[#This Row],[SRS]],".",Tabla1[[#This Row],[AREA]],".",Tabla1[[#This Row],[TIPO]]))</f>
        <v/>
      </c>
      <c r="C383" s="209" t="str">
        <f>IF(Tabla1[[#This Row],[Código_Actividad]]="","",'[7]Formulario PPGR1'!#REF!)</f>
        <v/>
      </c>
      <c r="D383" s="209" t="str">
        <f>IF(Tabla1[[#This Row],[Código_Actividad]]="","",'[7]Formulario PPGR1'!#REF!)</f>
        <v/>
      </c>
      <c r="E383" s="209" t="str">
        <f>IF(Tabla1[[#This Row],[Código_Actividad]]="","",'[7]Formulario PPGR1'!#REF!)</f>
        <v/>
      </c>
      <c r="F383" s="209" t="str">
        <f>IF(Tabla1[[#This Row],[Código_Actividad]]="","",'[7]Formulario PPGR1'!#REF!)</f>
        <v/>
      </c>
      <c r="G383" s="204"/>
      <c r="H383" s="205"/>
      <c r="I383" s="311"/>
      <c r="J383" s="204"/>
      <c r="K383" s="207" t="str">
        <f>IFERROR(VLOOKUP(#REF!,#REF!,3,FALSE),"")</f>
        <v/>
      </c>
      <c r="L383" s="207"/>
      <c r="M383" s="208"/>
      <c r="N383" s="205"/>
    </row>
    <row r="384" spans="2:14" customFormat="1" ht="12.75" customHeight="1" x14ac:dyDescent="0.2">
      <c r="B384" s="209" t="str">
        <f>IF(Tabla1[[#This Row],[Código_Actividad]]="","",CONCATENATE(Tabla1[[#This Row],[POA]],".",Tabla1[[#This Row],[SRS]],".",Tabla1[[#This Row],[AREA]],".",Tabla1[[#This Row],[TIPO]]))</f>
        <v/>
      </c>
      <c r="C384" s="209" t="str">
        <f>IF(Tabla1[[#This Row],[Código_Actividad]]="","",'[7]Formulario PPGR1'!#REF!)</f>
        <v/>
      </c>
      <c r="D384" s="209" t="str">
        <f>IF(Tabla1[[#This Row],[Código_Actividad]]="","",'[7]Formulario PPGR1'!#REF!)</f>
        <v/>
      </c>
      <c r="E384" s="209" t="str">
        <f>IF(Tabla1[[#This Row],[Código_Actividad]]="","",'[7]Formulario PPGR1'!#REF!)</f>
        <v/>
      </c>
      <c r="F384" s="209" t="str">
        <f>IF(Tabla1[[#This Row],[Código_Actividad]]="","",'[7]Formulario PPGR1'!#REF!)</f>
        <v/>
      </c>
      <c r="G384" s="204"/>
      <c r="H384" s="205"/>
      <c r="I384" s="311"/>
      <c r="J384" s="204"/>
      <c r="K384" s="207" t="str">
        <f>IFERROR(VLOOKUP(#REF!,#REF!,3,FALSE),"")</f>
        <v/>
      </c>
      <c r="L384" s="207"/>
      <c r="M384" s="208"/>
      <c r="N384" s="205"/>
    </row>
    <row r="385" spans="2:14" customFormat="1" ht="12.75" customHeight="1" x14ac:dyDescent="0.2">
      <c r="B385" s="209" t="str">
        <f>IF(Tabla1[[#This Row],[Código_Actividad]]="","",CONCATENATE(Tabla1[[#This Row],[POA]],".",Tabla1[[#This Row],[SRS]],".",Tabla1[[#This Row],[AREA]],".",Tabla1[[#This Row],[TIPO]]))</f>
        <v/>
      </c>
      <c r="C385" s="209" t="str">
        <f>IF(Tabla1[[#This Row],[Código_Actividad]]="","",'[7]Formulario PPGR1'!#REF!)</f>
        <v/>
      </c>
      <c r="D385" s="209" t="str">
        <f>IF(Tabla1[[#This Row],[Código_Actividad]]="","",'[7]Formulario PPGR1'!#REF!)</f>
        <v/>
      </c>
      <c r="E385" s="209" t="str">
        <f>IF(Tabla1[[#This Row],[Código_Actividad]]="","",'[7]Formulario PPGR1'!#REF!)</f>
        <v/>
      </c>
      <c r="F385" s="209" t="str">
        <f>IF(Tabla1[[#This Row],[Código_Actividad]]="","",'[7]Formulario PPGR1'!#REF!)</f>
        <v/>
      </c>
      <c r="G385" s="204"/>
      <c r="H385" s="205"/>
      <c r="I385" s="311"/>
      <c r="J385" s="204"/>
      <c r="K385" s="207" t="str">
        <f>IFERROR(VLOOKUP(#REF!,#REF!,3,FALSE),"")</f>
        <v/>
      </c>
      <c r="L385" s="207"/>
      <c r="M385" s="208"/>
      <c r="N385" s="205"/>
    </row>
    <row r="386" spans="2:14" customFormat="1" ht="12.75" customHeight="1" x14ac:dyDescent="0.2">
      <c r="B386" s="209" t="str">
        <f>IF(Tabla1[[#This Row],[Código_Actividad]]="","",CONCATENATE(Tabla1[[#This Row],[POA]],".",Tabla1[[#This Row],[SRS]],".",Tabla1[[#This Row],[AREA]],".",Tabla1[[#This Row],[TIPO]]))</f>
        <v/>
      </c>
      <c r="C386" s="209" t="str">
        <f>IF(Tabla1[[#This Row],[Código_Actividad]]="","",'[7]Formulario PPGR1'!#REF!)</f>
        <v/>
      </c>
      <c r="D386" s="209" t="str">
        <f>IF(Tabla1[[#This Row],[Código_Actividad]]="","",'[7]Formulario PPGR1'!#REF!)</f>
        <v/>
      </c>
      <c r="E386" s="209" t="str">
        <f>IF(Tabla1[[#This Row],[Código_Actividad]]="","",'[7]Formulario PPGR1'!#REF!)</f>
        <v/>
      </c>
      <c r="F386" s="209" t="str">
        <f>IF(Tabla1[[#This Row],[Código_Actividad]]="","",'[7]Formulario PPGR1'!#REF!)</f>
        <v/>
      </c>
      <c r="G386" s="204"/>
      <c r="H386" s="205"/>
      <c r="I386" s="311"/>
      <c r="J386" s="204"/>
      <c r="K386" s="207" t="str">
        <f>IFERROR(VLOOKUP(#REF!,#REF!,3,FALSE),"")</f>
        <v/>
      </c>
      <c r="L386" s="207"/>
      <c r="M386" s="208"/>
      <c r="N386" s="205"/>
    </row>
    <row r="387" spans="2:14" customFormat="1" ht="12.75" customHeight="1" x14ac:dyDescent="0.2">
      <c r="B387" s="209" t="str">
        <f>IF(Tabla1[[#This Row],[Código_Actividad]]="","",CONCATENATE(Tabla1[[#This Row],[POA]],".",Tabla1[[#This Row],[SRS]],".",Tabla1[[#This Row],[AREA]],".",Tabla1[[#This Row],[TIPO]]))</f>
        <v/>
      </c>
      <c r="C387" s="209" t="str">
        <f>IF(Tabla1[[#This Row],[Código_Actividad]]="","",'[7]Formulario PPGR1'!#REF!)</f>
        <v/>
      </c>
      <c r="D387" s="209" t="str">
        <f>IF(Tabla1[[#This Row],[Código_Actividad]]="","",'[7]Formulario PPGR1'!#REF!)</f>
        <v/>
      </c>
      <c r="E387" s="209" t="str">
        <f>IF(Tabla1[[#This Row],[Código_Actividad]]="","",'[7]Formulario PPGR1'!#REF!)</f>
        <v/>
      </c>
      <c r="F387" s="209" t="str">
        <f>IF(Tabla1[[#This Row],[Código_Actividad]]="","",'[7]Formulario PPGR1'!#REF!)</f>
        <v/>
      </c>
      <c r="G387" s="204"/>
      <c r="H387" s="205"/>
      <c r="I387" s="311"/>
      <c r="J387" s="204"/>
      <c r="K387" s="207" t="str">
        <f>IFERROR(VLOOKUP(#REF!,#REF!,3,FALSE),"")</f>
        <v/>
      </c>
      <c r="L387" s="207"/>
      <c r="M387" s="208"/>
      <c r="N387" s="205"/>
    </row>
    <row r="388" spans="2:14" customFormat="1" ht="12.75" customHeight="1" x14ac:dyDescent="0.2">
      <c r="B388" s="209" t="str">
        <f>IF(Tabla1[[#This Row],[Código_Actividad]]="","",CONCATENATE(Tabla1[[#This Row],[POA]],".",Tabla1[[#This Row],[SRS]],".",Tabla1[[#This Row],[AREA]],".",Tabla1[[#This Row],[TIPO]]))</f>
        <v/>
      </c>
      <c r="C388" s="209" t="str">
        <f>IF(Tabla1[[#This Row],[Código_Actividad]]="","",'[7]Formulario PPGR1'!#REF!)</f>
        <v/>
      </c>
      <c r="D388" s="209" t="str">
        <f>IF(Tabla1[[#This Row],[Código_Actividad]]="","",'[7]Formulario PPGR1'!#REF!)</f>
        <v/>
      </c>
      <c r="E388" s="209" t="str">
        <f>IF(Tabla1[[#This Row],[Código_Actividad]]="","",'[7]Formulario PPGR1'!#REF!)</f>
        <v/>
      </c>
      <c r="F388" s="209" t="str">
        <f>IF(Tabla1[[#This Row],[Código_Actividad]]="","",'[7]Formulario PPGR1'!#REF!)</f>
        <v/>
      </c>
      <c r="G388" s="204"/>
      <c r="H388" s="205"/>
      <c r="I388" s="311"/>
      <c r="J388" s="204"/>
      <c r="K388" s="207" t="str">
        <f>IFERROR(VLOOKUP(#REF!,#REF!,3,FALSE),"")</f>
        <v/>
      </c>
      <c r="L388" s="207"/>
      <c r="M388" s="208"/>
      <c r="N388" s="205"/>
    </row>
    <row r="389" spans="2:14" customFormat="1" ht="12.75" customHeight="1" x14ac:dyDescent="0.2">
      <c r="B389" s="209" t="str">
        <f>IF(Tabla1[[#This Row],[Código_Actividad]]="","",CONCATENATE(Tabla1[[#This Row],[POA]],".",Tabla1[[#This Row],[SRS]],".",Tabla1[[#This Row],[AREA]],".",Tabla1[[#This Row],[TIPO]]))</f>
        <v/>
      </c>
      <c r="C389" s="209" t="str">
        <f>IF(Tabla1[[#This Row],[Código_Actividad]]="","",'[7]Formulario PPGR1'!#REF!)</f>
        <v/>
      </c>
      <c r="D389" s="209" t="str">
        <f>IF(Tabla1[[#This Row],[Código_Actividad]]="","",'[7]Formulario PPGR1'!#REF!)</f>
        <v/>
      </c>
      <c r="E389" s="209" t="str">
        <f>IF(Tabla1[[#This Row],[Código_Actividad]]="","",'[7]Formulario PPGR1'!#REF!)</f>
        <v/>
      </c>
      <c r="F389" s="209" t="str">
        <f>IF(Tabla1[[#This Row],[Código_Actividad]]="","",'[7]Formulario PPGR1'!#REF!)</f>
        <v/>
      </c>
      <c r="G389" s="204"/>
      <c r="H389" s="205"/>
      <c r="I389" s="311"/>
      <c r="J389" s="204"/>
      <c r="K389" s="207" t="str">
        <f>IFERROR(VLOOKUP(#REF!,#REF!,3,FALSE),"")</f>
        <v/>
      </c>
      <c r="L389" s="207"/>
      <c r="M389" s="208"/>
      <c r="N389" s="205"/>
    </row>
    <row r="390" spans="2:14" customFormat="1" ht="12.75" customHeight="1" x14ac:dyDescent="0.2">
      <c r="B390" s="209" t="str">
        <f>IF(Tabla1[[#This Row],[Código_Actividad]]="","",CONCATENATE(Tabla1[[#This Row],[POA]],".",Tabla1[[#This Row],[SRS]],".",Tabla1[[#This Row],[AREA]],".",Tabla1[[#This Row],[TIPO]]))</f>
        <v/>
      </c>
      <c r="C390" s="209" t="str">
        <f>IF(Tabla1[[#This Row],[Código_Actividad]]="","",'[7]Formulario PPGR1'!#REF!)</f>
        <v/>
      </c>
      <c r="D390" s="209" t="str">
        <f>IF(Tabla1[[#This Row],[Código_Actividad]]="","",'[7]Formulario PPGR1'!#REF!)</f>
        <v/>
      </c>
      <c r="E390" s="209" t="str">
        <f>IF(Tabla1[[#This Row],[Código_Actividad]]="","",'[7]Formulario PPGR1'!#REF!)</f>
        <v/>
      </c>
      <c r="F390" s="209" t="str">
        <f>IF(Tabla1[[#This Row],[Código_Actividad]]="","",'[7]Formulario PPGR1'!#REF!)</f>
        <v/>
      </c>
      <c r="G390" s="204"/>
      <c r="H390" s="205"/>
      <c r="I390" s="311"/>
      <c r="J390" s="204"/>
      <c r="K390" s="207" t="str">
        <f>IFERROR(VLOOKUP(#REF!,#REF!,3,FALSE),"")</f>
        <v/>
      </c>
      <c r="L390" s="207"/>
      <c r="M390" s="208"/>
      <c r="N390" s="205"/>
    </row>
    <row r="391" spans="2:14" customFormat="1" ht="12.75" customHeight="1" x14ac:dyDescent="0.2">
      <c r="B391" s="209" t="str">
        <f>IF(Tabla1[[#This Row],[Código_Actividad]]="","",CONCATENATE(Tabla1[[#This Row],[POA]],".",Tabla1[[#This Row],[SRS]],".",Tabla1[[#This Row],[AREA]],".",Tabla1[[#This Row],[TIPO]]))</f>
        <v/>
      </c>
      <c r="C391" s="209" t="str">
        <f>IF(Tabla1[[#This Row],[Código_Actividad]]="","",'[7]Formulario PPGR1'!#REF!)</f>
        <v/>
      </c>
      <c r="D391" s="209" t="str">
        <f>IF(Tabla1[[#This Row],[Código_Actividad]]="","",'[7]Formulario PPGR1'!#REF!)</f>
        <v/>
      </c>
      <c r="E391" s="209" t="str">
        <f>IF(Tabla1[[#This Row],[Código_Actividad]]="","",'[7]Formulario PPGR1'!#REF!)</f>
        <v/>
      </c>
      <c r="F391" s="209" t="str">
        <f>IF(Tabla1[[#This Row],[Código_Actividad]]="","",'[7]Formulario PPGR1'!#REF!)</f>
        <v/>
      </c>
      <c r="G391" s="204"/>
      <c r="H391" s="205"/>
      <c r="I391" s="311"/>
      <c r="J391" s="204"/>
      <c r="K391" s="207" t="str">
        <f>IFERROR(VLOOKUP(#REF!,#REF!,3,FALSE),"")</f>
        <v/>
      </c>
      <c r="L391" s="207"/>
      <c r="M391" s="208"/>
      <c r="N391" s="205"/>
    </row>
    <row r="392" spans="2:14" customFormat="1" ht="12.75" customHeight="1" x14ac:dyDescent="0.2">
      <c r="B392" s="209" t="str">
        <f>IF(Tabla1[[#This Row],[Código_Actividad]]="","",CONCATENATE(Tabla1[[#This Row],[POA]],".",Tabla1[[#This Row],[SRS]],".",Tabla1[[#This Row],[AREA]],".",Tabla1[[#This Row],[TIPO]]))</f>
        <v/>
      </c>
      <c r="C392" s="209" t="str">
        <f>IF(Tabla1[[#This Row],[Código_Actividad]]="","",'[7]Formulario PPGR1'!#REF!)</f>
        <v/>
      </c>
      <c r="D392" s="209" t="str">
        <f>IF(Tabla1[[#This Row],[Código_Actividad]]="","",'[7]Formulario PPGR1'!#REF!)</f>
        <v/>
      </c>
      <c r="E392" s="209" t="str">
        <f>IF(Tabla1[[#This Row],[Código_Actividad]]="","",'[7]Formulario PPGR1'!#REF!)</f>
        <v/>
      </c>
      <c r="F392" s="209" t="str">
        <f>IF(Tabla1[[#This Row],[Código_Actividad]]="","",'[7]Formulario PPGR1'!#REF!)</f>
        <v/>
      </c>
      <c r="G392" s="204"/>
      <c r="H392" s="205"/>
      <c r="I392" s="311"/>
      <c r="J392" s="204"/>
      <c r="K392" s="207" t="str">
        <f>IFERROR(VLOOKUP(#REF!,#REF!,3,FALSE),"")</f>
        <v/>
      </c>
      <c r="L392" s="207"/>
      <c r="M392" s="208"/>
      <c r="N392" s="205"/>
    </row>
    <row r="393" spans="2:14" customFormat="1" ht="12.75" customHeight="1" x14ac:dyDescent="0.2">
      <c r="B393" s="209" t="str">
        <f>IF(Tabla1[[#This Row],[Código_Actividad]]="","",CONCATENATE(Tabla1[[#This Row],[POA]],".",Tabla1[[#This Row],[SRS]],".",Tabla1[[#This Row],[AREA]],".",Tabla1[[#This Row],[TIPO]]))</f>
        <v/>
      </c>
      <c r="C393" s="209" t="str">
        <f>IF(Tabla1[[#This Row],[Código_Actividad]]="","",'[7]Formulario PPGR1'!#REF!)</f>
        <v/>
      </c>
      <c r="D393" s="209" t="str">
        <f>IF(Tabla1[[#This Row],[Código_Actividad]]="","",'[7]Formulario PPGR1'!#REF!)</f>
        <v/>
      </c>
      <c r="E393" s="209" t="str">
        <f>IF(Tabla1[[#This Row],[Código_Actividad]]="","",'[7]Formulario PPGR1'!#REF!)</f>
        <v/>
      </c>
      <c r="F393" s="209" t="str">
        <f>IF(Tabla1[[#This Row],[Código_Actividad]]="","",'[7]Formulario PPGR1'!#REF!)</f>
        <v/>
      </c>
      <c r="G393" s="204"/>
      <c r="H393" s="205"/>
      <c r="I393" s="311"/>
      <c r="J393" s="204"/>
      <c r="K393" s="207" t="str">
        <f>IFERROR(VLOOKUP(#REF!,#REF!,3,FALSE),"")</f>
        <v/>
      </c>
      <c r="L393" s="207"/>
      <c r="M393" s="208"/>
      <c r="N393" s="205"/>
    </row>
    <row r="394" spans="2:14" customFormat="1" ht="12.75" customHeight="1" x14ac:dyDescent="0.2">
      <c r="B394" s="209" t="str">
        <f>IF(Tabla1[[#This Row],[Código_Actividad]]="","",CONCATENATE(Tabla1[[#This Row],[POA]],".",Tabla1[[#This Row],[SRS]],".",Tabla1[[#This Row],[AREA]],".",Tabla1[[#This Row],[TIPO]]))</f>
        <v/>
      </c>
      <c r="C394" s="209" t="str">
        <f>IF(Tabla1[[#This Row],[Código_Actividad]]="","",'[7]Formulario PPGR1'!#REF!)</f>
        <v/>
      </c>
      <c r="D394" s="209" t="str">
        <f>IF(Tabla1[[#This Row],[Código_Actividad]]="","",'[7]Formulario PPGR1'!#REF!)</f>
        <v/>
      </c>
      <c r="E394" s="209" t="str">
        <f>IF(Tabla1[[#This Row],[Código_Actividad]]="","",'[7]Formulario PPGR1'!#REF!)</f>
        <v/>
      </c>
      <c r="F394" s="209" t="str">
        <f>IF(Tabla1[[#This Row],[Código_Actividad]]="","",'[7]Formulario PPGR1'!#REF!)</f>
        <v/>
      </c>
      <c r="G394" s="204"/>
      <c r="H394" s="205"/>
      <c r="I394" s="311"/>
      <c r="J394" s="204"/>
      <c r="K394" s="207" t="str">
        <f>IFERROR(VLOOKUP(#REF!,#REF!,3,FALSE),"")</f>
        <v/>
      </c>
      <c r="L394" s="207"/>
      <c r="M394" s="208"/>
      <c r="N394" s="205"/>
    </row>
    <row r="395" spans="2:14" customFormat="1" ht="12.75" customHeight="1" x14ac:dyDescent="0.2">
      <c r="B395" s="209" t="str">
        <f>IF(Tabla1[[#This Row],[Código_Actividad]]="","",CONCATENATE(Tabla1[[#This Row],[POA]],".",Tabla1[[#This Row],[SRS]],".",Tabla1[[#This Row],[AREA]],".",Tabla1[[#This Row],[TIPO]]))</f>
        <v/>
      </c>
      <c r="C395" s="209" t="str">
        <f>IF(Tabla1[[#This Row],[Código_Actividad]]="","",'[7]Formulario PPGR1'!#REF!)</f>
        <v/>
      </c>
      <c r="D395" s="209" t="str">
        <f>IF(Tabla1[[#This Row],[Código_Actividad]]="","",'[7]Formulario PPGR1'!#REF!)</f>
        <v/>
      </c>
      <c r="E395" s="209" t="str">
        <f>IF(Tabla1[[#This Row],[Código_Actividad]]="","",'[7]Formulario PPGR1'!#REF!)</f>
        <v/>
      </c>
      <c r="F395" s="209" t="str">
        <f>IF(Tabla1[[#This Row],[Código_Actividad]]="","",'[7]Formulario PPGR1'!#REF!)</f>
        <v/>
      </c>
      <c r="G395" s="204"/>
      <c r="H395" s="205"/>
      <c r="I395" s="311"/>
      <c r="J395" s="204"/>
      <c r="K395" s="207" t="str">
        <f>IFERROR(VLOOKUP(#REF!,#REF!,3,FALSE),"")</f>
        <v/>
      </c>
      <c r="L395" s="207"/>
      <c r="M395" s="208"/>
      <c r="N395" s="205"/>
    </row>
    <row r="396" spans="2:14" customFormat="1" ht="12.75" customHeight="1" x14ac:dyDescent="0.2">
      <c r="B396" s="209" t="str">
        <f>IF(Tabla1[[#This Row],[Código_Actividad]]="","",CONCATENATE(Tabla1[[#This Row],[POA]],".",Tabla1[[#This Row],[SRS]],".",Tabla1[[#This Row],[AREA]],".",Tabla1[[#This Row],[TIPO]]))</f>
        <v/>
      </c>
      <c r="C396" s="209" t="str">
        <f>IF(Tabla1[[#This Row],[Código_Actividad]]="","",'[7]Formulario PPGR1'!#REF!)</f>
        <v/>
      </c>
      <c r="D396" s="209" t="str">
        <f>IF(Tabla1[[#This Row],[Código_Actividad]]="","",'[7]Formulario PPGR1'!#REF!)</f>
        <v/>
      </c>
      <c r="E396" s="209" t="str">
        <f>IF(Tabla1[[#This Row],[Código_Actividad]]="","",'[7]Formulario PPGR1'!#REF!)</f>
        <v/>
      </c>
      <c r="F396" s="209" t="str">
        <f>IF(Tabla1[[#This Row],[Código_Actividad]]="","",'[7]Formulario PPGR1'!#REF!)</f>
        <v/>
      </c>
      <c r="G396" s="204"/>
      <c r="H396" s="205"/>
      <c r="I396" s="311"/>
      <c r="J396" s="204"/>
      <c r="K396" s="207" t="str">
        <f>IFERROR(VLOOKUP(#REF!,#REF!,3,FALSE),"")</f>
        <v/>
      </c>
      <c r="L396" s="207"/>
      <c r="M396" s="208"/>
      <c r="N396" s="205"/>
    </row>
    <row r="397" spans="2:14" customFormat="1" ht="12.75" customHeight="1" x14ac:dyDescent="0.2">
      <c r="B397" s="209" t="str">
        <f>IF(Tabla1[[#This Row],[Código_Actividad]]="","",CONCATENATE(Tabla1[[#This Row],[POA]],".",Tabla1[[#This Row],[SRS]],".",Tabla1[[#This Row],[AREA]],".",Tabla1[[#This Row],[TIPO]]))</f>
        <v/>
      </c>
      <c r="C397" s="209" t="str">
        <f>IF(Tabla1[[#This Row],[Código_Actividad]]="","",'[7]Formulario PPGR1'!#REF!)</f>
        <v/>
      </c>
      <c r="D397" s="209" t="str">
        <f>IF(Tabla1[[#This Row],[Código_Actividad]]="","",'[7]Formulario PPGR1'!#REF!)</f>
        <v/>
      </c>
      <c r="E397" s="209" t="str">
        <f>IF(Tabla1[[#This Row],[Código_Actividad]]="","",'[7]Formulario PPGR1'!#REF!)</f>
        <v/>
      </c>
      <c r="F397" s="209" t="str">
        <f>IF(Tabla1[[#This Row],[Código_Actividad]]="","",'[7]Formulario PPGR1'!#REF!)</f>
        <v/>
      </c>
      <c r="G397" s="204"/>
      <c r="H397" s="205"/>
      <c r="I397" s="311"/>
      <c r="J397" s="204"/>
      <c r="K397" s="207" t="str">
        <f>IFERROR(VLOOKUP(#REF!,#REF!,3,FALSE),"")</f>
        <v/>
      </c>
      <c r="L397" s="207"/>
      <c r="M397" s="208"/>
      <c r="N397" s="205"/>
    </row>
    <row r="398" spans="2:14" customFormat="1" ht="12.75" customHeight="1" x14ac:dyDescent="0.2">
      <c r="B398" s="209" t="str">
        <f>IF(Tabla1[[#This Row],[Código_Actividad]]="","",CONCATENATE(Tabla1[[#This Row],[POA]],".",Tabla1[[#This Row],[SRS]],".",Tabla1[[#This Row],[AREA]],".",Tabla1[[#This Row],[TIPO]]))</f>
        <v/>
      </c>
      <c r="C398" s="209" t="str">
        <f>IF(Tabla1[[#This Row],[Código_Actividad]]="","",'[7]Formulario PPGR1'!#REF!)</f>
        <v/>
      </c>
      <c r="D398" s="209" t="str">
        <f>IF(Tabla1[[#This Row],[Código_Actividad]]="","",'[7]Formulario PPGR1'!#REF!)</f>
        <v/>
      </c>
      <c r="E398" s="209" t="str">
        <f>IF(Tabla1[[#This Row],[Código_Actividad]]="","",'[7]Formulario PPGR1'!#REF!)</f>
        <v/>
      </c>
      <c r="F398" s="209" t="str">
        <f>IF(Tabla1[[#This Row],[Código_Actividad]]="","",'[7]Formulario PPGR1'!#REF!)</f>
        <v/>
      </c>
      <c r="G398" s="204"/>
      <c r="H398" s="205"/>
      <c r="I398" s="311"/>
      <c r="J398" s="204"/>
      <c r="K398" s="207" t="str">
        <f>IFERROR(VLOOKUP(#REF!,#REF!,3,FALSE),"")</f>
        <v/>
      </c>
      <c r="L398" s="207"/>
      <c r="M398" s="208"/>
      <c r="N398" s="205"/>
    </row>
    <row r="399" spans="2:14" customFormat="1" ht="12.75" customHeight="1" x14ac:dyDescent="0.2">
      <c r="B399" s="209" t="str">
        <f>IF(Tabla1[[#This Row],[Código_Actividad]]="","",CONCATENATE(Tabla1[[#This Row],[POA]],".",Tabla1[[#This Row],[SRS]],".",Tabla1[[#This Row],[AREA]],".",Tabla1[[#This Row],[TIPO]]))</f>
        <v/>
      </c>
      <c r="C399" s="209" t="str">
        <f>IF(Tabla1[[#This Row],[Código_Actividad]]="","",'[7]Formulario PPGR1'!#REF!)</f>
        <v/>
      </c>
      <c r="D399" s="209" t="str">
        <f>IF(Tabla1[[#This Row],[Código_Actividad]]="","",'[7]Formulario PPGR1'!#REF!)</f>
        <v/>
      </c>
      <c r="E399" s="209" t="str">
        <f>IF(Tabla1[[#This Row],[Código_Actividad]]="","",'[7]Formulario PPGR1'!#REF!)</f>
        <v/>
      </c>
      <c r="F399" s="209" t="str">
        <f>IF(Tabla1[[#This Row],[Código_Actividad]]="","",'[7]Formulario PPGR1'!#REF!)</f>
        <v/>
      </c>
      <c r="G399" s="204"/>
      <c r="H399" s="205"/>
      <c r="I399" s="311"/>
      <c r="J399" s="204"/>
      <c r="K399" s="207" t="str">
        <f>IFERROR(VLOOKUP(#REF!,#REF!,3,FALSE),"")</f>
        <v/>
      </c>
      <c r="L399" s="207"/>
      <c r="M399" s="208"/>
      <c r="N399" s="205"/>
    </row>
    <row r="400" spans="2:14" customFormat="1" ht="12.75" customHeight="1" x14ac:dyDescent="0.2">
      <c r="B400" s="209" t="str">
        <f>IF(Tabla1[[#This Row],[Código_Actividad]]="","",CONCATENATE(Tabla1[[#This Row],[POA]],".",Tabla1[[#This Row],[SRS]],".",Tabla1[[#This Row],[AREA]],".",Tabla1[[#This Row],[TIPO]]))</f>
        <v/>
      </c>
      <c r="C400" s="209" t="str">
        <f>IF(Tabla1[[#This Row],[Código_Actividad]]="","",'[7]Formulario PPGR1'!#REF!)</f>
        <v/>
      </c>
      <c r="D400" s="209" t="str">
        <f>IF(Tabla1[[#This Row],[Código_Actividad]]="","",'[7]Formulario PPGR1'!#REF!)</f>
        <v/>
      </c>
      <c r="E400" s="209" t="str">
        <f>IF(Tabla1[[#This Row],[Código_Actividad]]="","",'[7]Formulario PPGR1'!#REF!)</f>
        <v/>
      </c>
      <c r="F400" s="209" t="str">
        <f>IF(Tabla1[[#This Row],[Código_Actividad]]="","",'[7]Formulario PPGR1'!#REF!)</f>
        <v/>
      </c>
      <c r="G400" s="204"/>
      <c r="H400" s="205"/>
      <c r="I400" s="311"/>
      <c r="J400" s="204"/>
      <c r="K400" s="207" t="str">
        <f>IFERROR(VLOOKUP(#REF!,#REF!,3,FALSE),"")</f>
        <v/>
      </c>
      <c r="L400" s="207"/>
      <c r="M400" s="208"/>
      <c r="N400" s="205"/>
    </row>
    <row r="401" spans="2:14" customFormat="1" ht="12.75" customHeight="1" x14ac:dyDescent="0.2">
      <c r="B401" s="209" t="str">
        <f>IF(Tabla1[[#This Row],[Código_Actividad]]="","",CONCATENATE(Tabla1[[#This Row],[POA]],".",Tabla1[[#This Row],[SRS]],".",Tabla1[[#This Row],[AREA]],".",Tabla1[[#This Row],[TIPO]]))</f>
        <v/>
      </c>
      <c r="C401" s="209" t="str">
        <f>IF(Tabla1[[#This Row],[Código_Actividad]]="","",'[7]Formulario PPGR1'!#REF!)</f>
        <v/>
      </c>
      <c r="D401" s="209" t="str">
        <f>IF(Tabla1[[#This Row],[Código_Actividad]]="","",'[7]Formulario PPGR1'!#REF!)</f>
        <v/>
      </c>
      <c r="E401" s="209" t="str">
        <f>IF(Tabla1[[#This Row],[Código_Actividad]]="","",'[7]Formulario PPGR1'!#REF!)</f>
        <v/>
      </c>
      <c r="F401" s="209" t="str">
        <f>IF(Tabla1[[#This Row],[Código_Actividad]]="","",'[7]Formulario PPGR1'!#REF!)</f>
        <v/>
      </c>
      <c r="G401" s="204"/>
      <c r="H401" s="205"/>
      <c r="I401" s="311"/>
      <c r="J401" s="204"/>
      <c r="K401" s="207" t="str">
        <f>IFERROR(VLOOKUP(#REF!,#REF!,3,FALSE),"")</f>
        <v/>
      </c>
      <c r="L401" s="207"/>
      <c r="M401" s="208"/>
      <c r="N401" s="205"/>
    </row>
    <row r="402" spans="2:14" customFormat="1" ht="12.75" customHeight="1" x14ac:dyDescent="0.2">
      <c r="B402" s="209" t="str">
        <f>IF(Tabla1[[#This Row],[Código_Actividad]]="","",CONCATENATE(Tabla1[[#This Row],[POA]],".",Tabla1[[#This Row],[SRS]],".",Tabla1[[#This Row],[AREA]],".",Tabla1[[#This Row],[TIPO]]))</f>
        <v/>
      </c>
      <c r="C402" s="209" t="str">
        <f>IF(Tabla1[[#This Row],[Código_Actividad]]="","",'[7]Formulario PPGR1'!#REF!)</f>
        <v/>
      </c>
      <c r="D402" s="209" t="str">
        <f>IF(Tabla1[[#This Row],[Código_Actividad]]="","",'[7]Formulario PPGR1'!#REF!)</f>
        <v/>
      </c>
      <c r="E402" s="209" t="str">
        <f>IF(Tabla1[[#This Row],[Código_Actividad]]="","",'[7]Formulario PPGR1'!#REF!)</f>
        <v/>
      </c>
      <c r="F402" s="209" t="str">
        <f>IF(Tabla1[[#This Row],[Código_Actividad]]="","",'[7]Formulario PPGR1'!#REF!)</f>
        <v/>
      </c>
      <c r="G402" s="204"/>
      <c r="H402" s="205"/>
      <c r="I402" s="311"/>
      <c r="J402" s="204"/>
      <c r="K402" s="207" t="str">
        <f>IFERROR(VLOOKUP(#REF!,#REF!,3,FALSE),"")</f>
        <v/>
      </c>
      <c r="L402" s="207"/>
      <c r="M402" s="208"/>
      <c r="N402" s="205"/>
    </row>
    <row r="403" spans="2:14" customFormat="1" ht="12.75" customHeight="1" x14ac:dyDescent="0.2">
      <c r="B403" s="209" t="str">
        <f>IF(Tabla1[[#This Row],[Código_Actividad]]="","",CONCATENATE(Tabla1[[#This Row],[POA]],".",Tabla1[[#This Row],[SRS]],".",Tabla1[[#This Row],[AREA]],".",Tabla1[[#This Row],[TIPO]]))</f>
        <v/>
      </c>
      <c r="C403" s="209" t="str">
        <f>IF(Tabla1[[#This Row],[Código_Actividad]]="","",'[7]Formulario PPGR1'!#REF!)</f>
        <v/>
      </c>
      <c r="D403" s="209" t="str">
        <f>IF(Tabla1[[#This Row],[Código_Actividad]]="","",'[7]Formulario PPGR1'!#REF!)</f>
        <v/>
      </c>
      <c r="E403" s="209" t="str">
        <f>IF(Tabla1[[#This Row],[Código_Actividad]]="","",'[7]Formulario PPGR1'!#REF!)</f>
        <v/>
      </c>
      <c r="F403" s="209" t="str">
        <f>IF(Tabla1[[#This Row],[Código_Actividad]]="","",'[7]Formulario PPGR1'!#REF!)</f>
        <v/>
      </c>
      <c r="G403" s="204"/>
      <c r="H403" s="205"/>
      <c r="I403" s="311"/>
      <c r="J403" s="204"/>
      <c r="K403" s="207" t="str">
        <f>IFERROR(VLOOKUP(#REF!,#REF!,3,FALSE),"")</f>
        <v/>
      </c>
      <c r="L403" s="207"/>
      <c r="M403" s="208"/>
      <c r="N403" s="205"/>
    </row>
    <row r="404" spans="2:14" customFormat="1" ht="12.75" customHeight="1" x14ac:dyDescent="0.2">
      <c r="B404" s="209" t="str">
        <f>IF(Tabla1[[#This Row],[Código_Actividad]]="","",CONCATENATE(Tabla1[[#This Row],[POA]],".",Tabla1[[#This Row],[SRS]],".",Tabla1[[#This Row],[AREA]],".",Tabla1[[#This Row],[TIPO]]))</f>
        <v/>
      </c>
      <c r="C404" s="209" t="str">
        <f>IF(Tabla1[[#This Row],[Código_Actividad]]="","",'[7]Formulario PPGR1'!#REF!)</f>
        <v/>
      </c>
      <c r="D404" s="209" t="str">
        <f>IF(Tabla1[[#This Row],[Código_Actividad]]="","",'[7]Formulario PPGR1'!#REF!)</f>
        <v/>
      </c>
      <c r="E404" s="209" t="str">
        <f>IF(Tabla1[[#This Row],[Código_Actividad]]="","",'[7]Formulario PPGR1'!#REF!)</f>
        <v/>
      </c>
      <c r="F404" s="209" t="str">
        <f>IF(Tabla1[[#This Row],[Código_Actividad]]="","",'[7]Formulario PPGR1'!#REF!)</f>
        <v/>
      </c>
      <c r="G404" s="204"/>
      <c r="H404" s="205"/>
      <c r="I404" s="311"/>
      <c r="J404" s="204"/>
      <c r="K404" s="207" t="str">
        <f>IFERROR(VLOOKUP(#REF!,#REF!,3,FALSE),"")</f>
        <v/>
      </c>
      <c r="L404" s="207"/>
      <c r="M404" s="208"/>
      <c r="N404" s="205"/>
    </row>
    <row r="405" spans="2:14" customFormat="1" ht="12.75" customHeight="1" x14ac:dyDescent="0.2">
      <c r="B405" s="209" t="str">
        <f>IF(Tabla1[[#This Row],[Código_Actividad]]="","",CONCATENATE(Tabla1[[#This Row],[POA]],".",Tabla1[[#This Row],[SRS]],".",Tabla1[[#This Row],[AREA]],".",Tabla1[[#This Row],[TIPO]]))</f>
        <v/>
      </c>
      <c r="C405" s="209" t="str">
        <f>IF(Tabla1[[#This Row],[Código_Actividad]]="","",'[7]Formulario PPGR1'!#REF!)</f>
        <v/>
      </c>
      <c r="D405" s="209" t="str">
        <f>IF(Tabla1[[#This Row],[Código_Actividad]]="","",'[7]Formulario PPGR1'!#REF!)</f>
        <v/>
      </c>
      <c r="E405" s="209" t="str">
        <f>IF(Tabla1[[#This Row],[Código_Actividad]]="","",'[7]Formulario PPGR1'!#REF!)</f>
        <v/>
      </c>
      <c r="F405" s="209" t="str">
        <f>IF(Tabla1[[#This Row],[Código_Actividad]]="","",'[7]Formulario PPGR1'!#REF!)</f>
        <v/>
      </c>
      <c r="G405" s="204"/>
      <c r="H405" s="205"/>
      <c r="I405" s="311"/>
      <c r="J405" s="204"/>
      <c r="K405" s="207" t="str">
        <f>IFERROR(VLOOKUP(#REF!,#REF!,3,FALSE),"")</f>
        <v/>
      </c>
      <c r="L405" s="207"/>
      <c r="M405" s="208"/>
      <c r="N405" s="205"/>
    </row>
    <row r="406" spans="2:14" customFormat="1" ht="12.75" customHeight="1" x14ac:dyDescent="0.2">
      <c r="B406" s="209" t="str">
        <f>IF(Tabla1[[#This Row],[Código_Actividad]]="","",CONCATENATE(Tabla1[[#This Row],[POA]],".",Tabla1[[#This Row],[SRS]],".",Tabla1[[#This Row],[AREA]],".",Tabla1[[#This Row],[TIPO]]))</f>
        <v/>
      </c>
      <c r="C406" s="209" t="str">
        <f>IF(Tabla1[[#This Row],[Código_Actividad]]="","",'[7]Formulario PPGR1'!#REF!)</f>
        <v/>
      </c>
      <c r="D406" s="209" t="str">
        <f>IF(Tabla1[[#This Row],[Código_Actividad]]="","",'[7]Formulario PPGR1'!#REF!)</f>
        <v/>
      </c>
      <c r="E406" s="209" t="str">
        <f>IF(Tabla1[[#This Row],[Código_Actividad]]="","",'[7]Formulario PPGR1'!#REF!)</f>
        <v/>
      </c>
      <c r="F406" s="209" t="str">
        <f>IF(Tabla1[[#This Row],[Código_Actividad]]="","",'[7]Formulario PPGR1'!#REF!)</f>
        <v/>
      </c>
      <c r="G406" s="204"/>
      <c r="H406" s="205"/>
      <c r="I406" s="311"/>
      <c r="J406" s="204"/>
      <c r="K406" s="207" t="str">
        <f>IFERROR(VLOOKUP(#REF!,#REF!,3,FALSE),"")</f>
        <v/>
      </c>
      <c r="L406" s="207"/>
      <c r="M406" s="208"/>
      <c r="N406" s="205"/>
    </row>
    <row r="407" spans="2:14" customFormat="1" ht="12.75" customHeight="1" x14ac:dyDescent="0.2">
      <c r="B407" s="209" t="str">
        <f>IF(Tabla1[[#This Row],[Código_Actividad]]="","",CONCATENATE(Tabla1[[#This Row],[POA]],".",Tabla1[[#This Row],[SRS]],".",Tabla1[[#This Row],[AREA]],".",Tabla1[[#This Row],[TIPO]]))</f>
        <v/>
      </c>
      <c r="C407" s="209" t="str">
        <f>IF(Tabla1[[#This Row],[Código_Actividad]]="","",'[7]Formulario PPGR1'!#REF!)</f>
        <v/>
      </c>
      <c r="D407" s="209" t="str">
        <f>IF(Tabla1[[#This Row],[Código_Actividad]]="","",'[7]Formulario PPGR1'!#REF!)</f>
        <v/>
      </c>
      <c r="E407" s="209" t="str">
        <f>IF(Tabla1[[#This Row],[Código_Actividad]]="","",'[7]Formulario PPGR1'!#REF!)</f>
        <v/>
      </c>
      <c r="F407" s="209" t="str">
        <f>IF(Tabla1[[#This Row],[Código_Actividad]]="","",'[7]Formulario PPGR1'!#REF!)</f>
        <v/>
      </c>
      <c r="G407" s="204"/>
      <c r="H407" s="205"/>
      <c r="I407" s="311"/>
      <c r="J407" s="204"/>
      <c r="K407" s="207" t="str">
        <f>IFERROR(VLOOKUP(#REF!,#REF!,3,FALSE),"")</f>
        <v/>
      </c>
      <c r="L407" s="207"/>
      <c r="M407" s="208"/>
      <c r="N407" s="205"/>
    </row>
    <row r="408" spans="2:14" customFormat="1" ht="12.75" customHeight="1" x14ac:dyDescent="0.2">
      <c r="B408" s="209" t="str">
        <f>IF(Tabla1[[#This Row],[Código_Actividad]]="","",CONCATENATE(Tabla1[[#This Row],[POA]],".",Tabla1[[#This Row],[SRS]],".",Tabla1[[#This Row],[AREA]],".",Tabla1[[#This Row],[TIPO]]))</f>
        <v/>
      </c>
      <c r="C408" s="209" t="str">
        <f>IF(Tabla1[[#This Row],[Código_Actividad]]="","",'[7]Formulario PPGR1'!#REF!)</f>
        <v/>
      </c>
      <c r="D408" s="209" t="str">
        <f>IF(Tabla1[[#This Row],[Código_Actividad]]="","",'[7]Formulario PPGR1'!#REF!)</f>
        <v/>
      </c>
      <c r="E408" s="209" t="str">
        <f>IF(Tabla1[[#This Row],[Código_Actividad]]="","",'[7]Formulario PPGR1'!#REF!)</f>
        <v/>
      </c>
      <c r="F408" s="209" t="str">
        <f>IF(Tabla1[[#This Row],[Código_Actividad]]="","",'[7]Formulario PPGR1'!#REF!)</f>
        <v/>
      </c>
      <c r="G408" s="204"/>
      <c r="H408" s="205"/>
      <c r="I408" s="311"/>
      <c r="J408" s="204"/>
      <c r="K408" s="207" t="str">
        <f>IFERROR(VLOOKUP(#REF!,#REF!,3,FALSE),"")</f>
        <v/>
      </c>
      <c r="L408" s="207"/>
      <c r="M408" s="208"/>
      <c r="N408" s="205"/>
    </row>
    <row r="409" spans="2:14" customFormat="1" ht="12.75" customHeight="1" x14ac:dyDescent="0.2">
      <c r="B409" s="209" t="str">
        <f>IF(Tabla1[[#This Row],[Código_Actividad]]="","",CONCATENATE(Tabla1[[#This Row],[POA]],".",Tabla1[[#This Row],[SRS]],".",Tabla1[[#This Row],[AREA]],".",Tabla1[[#This Row],[TIPO]]))</f>
        <v/>
      </c>
      <c r="C409" s="209" t="str">
        <f>IF(Tabla1[[#This Row],[Código_Actividad]]="","",'[7]Formulario PPGR1'!#REF!)</f>
        <v/>
      </c>
      <c r="D409" s="209" t="str">
        <f>IF(Tabla1[[#This Row],[Código_Actividad]]="","",'[7]Formulario PPGR1'!#REF!)</f>
        <v/>
      </c>
      <c r="E409" s="209" t="str">
        <f>IF(Tabla1[[#This Row],[Código_Actividad]]="","",'[7]Formulario PPGR1'!#REF!)</f>
        <v/>
      </c>
      <c r="F409" s="209" t="str">
        <f>IF(Tabla1[[#This Row],[Código_Actividad]]="","",'[7]Formulario PPGR1'!#REF!)</f>
        <v/>
      </c>
      <c r="G409" s="204"/>
      <c r="H409" s="205"/>
      <c r="I409" s="311"/>
      <c r="J409" s="204"/>
      <c r="K409" s="207" t="str">
        <f>IFERROR(VLOOKUP(#REF!,#REF!,3,FALSE),"")</f>
        <v/>
      </c>
      <c r="L409" s="207"/>
      <c r="M409" s="208"/>
      <c r="N409" s="205"/>
    </row>
    <row r="410" spans="2:14" customFormat="1" ht="12.75" customHeight="1" x14ac:dyDescent="0.2">
      <c r="B410" s="209" t="str">
        <f>IF(Tabla1[[#This Row],[Código_Actividad]]="","",CONCATENATE(Tabla1[[#This Row],[POA]],".",Tabla1[[#This Row],[SRS]],".",Tabla1[[#This Row],[AREA]],".",Tabla1[[#This Row],[TIPO]]))</f>
        <v/>
      </c>
      <c r="C410" s="209" t="str">
        <f>IF(Tabla1[[#This Row],[Código_Actividad]]="","",'[7]Formulario PPGR1'!#REF!)</f>
        <v/>
      </c>
      <c r="D410" s="209" t="str">
        <f>IF(Tabla1[[#This Row],[Código_Actividad]]="","",'[7]Formulario PPGR1'!#REF!)</f>
        <v/>
      </c>
      <c r="E410" s="209" t="str">
        <f>IF(Tabla1[[#This Row],[Código_Actividad]]="","",'[7]Formulario PPGR1'!#REF!)</f>
        <v/>
      </c>
      <c r="F410" s="209" t="str">
        <f>IF(Tabla1[[#This Row],[Código_Actividad]]="","",'[7]Formulario PPGR1'!#REF!)</f>
        <v/>
      </c>
      <c r="G410" s="204"/>
      <c r="H410" s="205"/>
      <c r="I410" s="311"/>
      <c r="J410" s="204"/>
      <c r="K410" s="207" t="str">
        <f>IFERROR(VLOOKUP(#REF!,#REF!,3,FALSE),"")</f>
        <v/>
      </c>
      <c r="L410" s="207"/>
      <c r="M410" s="208"/>
      <c r="N410" s="205"/>
    </row>
    <row r="411" spans="2:14" customFormat="1" ht="12.75" customHeight="1" x14ac:dyDescent="0.2">
      <c r="B411" s="209" t="str">
        <f>IF(Tabla1[[#This Row],[Código_Actividad]]="","",CONCATENATE(Tabla1[[#This Row],[POA]],".",Tabla1[[#This Row],[SRS]],".",Tabla1[[#This Row],[AREA]],".",Tabla1[[#This Row],[TIPO]]))</f>
        <v/>
      </c>
      <c r="C411" s="209" t="str">
        <f>IF(Tabla1[[#This Row],[Código_Actividad]]="","",'[7]Formulario PPGR1'!#REF!)</f>
        <v/>
      </c>
      <c r="D411" s="209" t="str">
        <f>IF(Tabla1[[#This Row],[Código_Actividad]]="","",'[7]Formulario PPGR1'!#REF!)</f>
        <v/>
      </c>
      <c r="E411" s="209" t="str">
        <f>IF(Tabla1[[#This Row],[Código_Actividad]]="","",'[7]Formulario PPGR1'!#REF!)</f>
        <v/>
      </c>
      <c r="F411" s="209" t="str">
        <f>IF(Tabla1[[#This Row],[Código_Actividad]]="","",'[7]Formulario PPGR1'!#REF!)</f>
        <v/>
      </c>
      <c r="G411" s="204"/>
      <c r="H411" s="205"/>
      <c r="I411" s="311"/>
      <c r="J411" s="204"/>
      <c r="K411" s="207" t="str">
        <f>IFERROR(VLOOKUP(#REF!,#REF!,3,FALSE),"")</f>
        <v/>
      </c>
      <c r="L411" s="207"/>
      <c r="M411" s="208"/>
      <c r="N411" s="205"/>
    </row>
    <row r="412" spans="2:14" customFormat="1" ht="12.75" customHeight="1" x14ac:dyDescent="0.2">
      <c r="B412" s="209" t="str">
        <f>IF(Tabla1[[#This Row],[Código_Actividad]]="","",CONCATENATE(Tabla1[[#This Row],[POA]],".",Tabla1[[#This Row],[SRS]],".",Tabla1[[#This Row],[AREA]],".",Tabla1[[#This Row],[TIPO]]))</f>
        <v/>
      </c>
      <c r="C412" s="209" t="str">
        <f>IF(Tabla1[[#This Row],[Código_Actividad]]="","",'[7]Formulario PPGR1'!#REF!)</f>
        <v/>
      </c>
      <c r="D412" s="209" t="str">
        <f>IF(Tabla1[[#This Row],[Código_Actividad]]="","",'[7]Formulario PPGR1'!#REF!)</f>
        <v/>
      </c>
      <c r="E412" s="209" t="str">
        <f>IF(Tabla1[[#This Row],[Código_Actividad]]="","",'[7]Formulario PPGR1'!#REF!)</f>
        <v/>
      </c>
      <c r="F412" s="209" t="str">
        <f>IF(Tabla1[[#This Row],[Código_Actividad]]="","",'[7]Formulario PPGR1'!#REF!)</f>
        <v/>
      </c>
      <c r="G412" s="204"/>
      <c r="H412" s="205"/>
      <c r="I412" s="311"/>
      <c r="J412" s="204"/>
      <c r="K412" s="207" t="str">
        <f>IFERROR(VLOOKUP(#REF!,#REF!,3,FALSE),"")</f>
        <v/>
      </c>
      <c r="L412" s="207"/>
      <c r="M412" s="208"/>
      <c r="N412" s="205"/>
    </row>
    <row r="413" spans="2:14" customFormat="1" ht="12.75" customHeight="1" x14ac:dyDescent="0.2">
      <c r="B413" s="209" t="str">
        <f>IF(Tabla1[[#This Row],[Código_Actividad]]="","",CONCATENATE(Tabla1[[#This Row],[POA]],".",Tabla1[[#This Row],[SRS]],".",Tabla1[[#This Row],[AREA]],".",Tabla1[[#This Row],[TIPO]]))</f>
        <v/>
      </c>
      <c r="C413" s="209" t="str">
        <f>IF(Tabla1[[#This Row],[Código_Actividad]]="","",'[7]Formulario PPGR1'!#REF!)</f>
        <v/>
      </c>
      <c r="D413" s="209" t="str">
        <f>IF(Tabla1[[#This Row],[Código_Actividad]]="","",'[7]Formulario PPGR1'!#REF!)</f>
        <v/>
      </c>
      <c r="E413" s="209" t="str">
        <f>IF(Tabla1[[#This Row],[Código_Actividad]]="","",'[7]Formulario PPGR1'!#REF!)</f>
        <v/>
      </c>
      <c r="F413" s="209" t="str">
        <f>IF(Tabla1[[#This Row],[Código_Actividad]]="","",'[7]Formulario PPGR1'!#REF!)</f>
        <v/>
      </c>
      <c r="G413" s="204"/>
      <c r="H413" s="205"/>
      <c r="I413" s="311"/>
      <c r="J413" s="204"/>
      <c r="K413" s="207" t="str">
        <f>IFERROR(VLOOKUP(#REF!,#REF!,3,FALSE),"")</f>
        <v/>
      </c>
      <c r="L413" s="207"/>
      <c r="M413" s="208"/>
      <c r="N413" s="205"/>
    </row>
    <row r="414" spans="2:14" customFormat="1" ht="12.75" customHeight="1" x14ac:dyDescent="0.2">
      <c r="B414" s="209" t="str">
        <f>IF(Tabla1[[#This Row],[Código_Actividad]]="","",CONCATENATE(Tabla1[[#This Row],[POA]],".",Tabla1[[#This Row],[SRS]],".",Tabla1[[#This Row],[AREA]],".",Tabla1[[#This Row],[TIPO]]))</f>
        <v/>
      </c>
      <c r="C414" s="209" t="str">
        <f>IF(Tabla1[[#This Row],[Código_Actividad]]="","",'[7]Formulario PPGR1'!#REF!)</f>
        <v/>
      </c>
      <c r="D414" s="209" t="str">
        <f>IF(Tabla1[[#This Row],[Código_Actividad]]="","",'[7]Formulario PPGR1'!#REF!)</f>
        <v/>
      </c>
      <c r="E414" s="209" t="str">
        <f>IF(Tabla1[[#This Row],[Código_Actividad]]="","",'[7]Formulario PPGR1'!#REF!)</f>
        <v/>
      </c>
      <c r="F414" s="209" t="str">
        <f>IF(Tabla1[[#This Row],[Código_Actividad]]="","",'[7]Formulario PPGR1'!#REF!)</f>
        <v/>
      </c>
      <c r="G414" s="204"/>
      <c r="H414" s="205"/>
      <c r="I414" s="311"/>
      <c r="J414" s="204"/>
      <c r="K414" s="207" t="str">
        <f>IFERROR(VLOOKUP(#REF!,#REF!,3,FALSE),"")</f>
        <v/>
      </c>
      <c r="L414" s="207"/>
      <c r="M414" s="208"/>
      <c r="N414" s="205"/>
    </row>
    <row r="415" spans="2:14" customFormat="1" ht="12.75" customHeight="1" x14ac:dyDescent="0.2">
      <c r="B415" s="209" t="str">
        <f>IF(Tabla1[[#This Row],[Código_Actividad]]="","",CONCATENATE(Tabla1[[#This Row],[POA]],".",Tabla1[[#This Row],[SRS]],".",Tabla1[[#This Row],[AREA]],".",Tabla1[[#This Row],[TIPO]]))</f>
        <v/>
      </c>
      <c r="C415" s="209" t="str">
        <f>IF(Tabla1[[#This Row],[Código_Actividad]]="","",'[7]Formulario PPGR1'!#REF!)</f>
        <v/>
      </c>
      <c r="D415" s="209" t="str">
        <f>IF(Tabla1[[#This Row],[Código_Actividad]]="","",'[7]Formulario PPGR1'!#REF!)</f>
        <v/>
      </c>
      <c r="E415" s="209" t="str">
        <f>IF(Tabla1[[#This Row],[Código_Actividad]]="","",'[7]Formulario PPGR1'!#REF!)</f>
        <v/>
      </c>
      <c r="F415" s="209" t="str">
        <f>IF(Tabla1[[#This Row],[Código_Actividad]]="","",'[7]Formulario PPGR1'!#REF!)</f>
        <v/>
      </c>
      <c r="G415" s="204"/>
      <c r="H415" s="205"/>
      <c r="I415" s="311"/>
      <c r="J415" s="204"/>
      <c r="K415" s="207" t="str">
        <f>IFERROR(VLOOKUP(#REF!,#REF!,3,FALSE),"")</f>
        <v/>
      </c>
      <c r="L415" s="207"/>
      <c r="M415" s="208"/>
      <c r="N415" s="205"/>
    </row>
    <row r="416" spans="2:14" customFormat="1" ht="12.75" customHeight="1" x14ac:dyDescent="0.2">
      <c r="B416" s="203" t="str">
        <f>IF(Tabla1[[#This Row],[Código_Actividad]]="","",CONCATENATE(Tabla1[[#This Row],[POA]],".",Tabla1[[#This Row],[SRS]],".",Tabla1[[#This Row],[AREA]],".",Tabla1[[#This Row],[TIPO]]))</f>
        <v/>
      </c>
      <c r="C416" s="203" t="str">
        <f>IF(Tabla1[[#This Row],[Código_Actividad]]="","",'[7]Formulario PPGR1'!#REF!)</f>
        <v/>
      </c>
      <c r="D416" s="203" t="str">
        <f>IF(Tabla1[[#This Row],[Código_Actividad]]="","",'[7]Formulario PPGR1'!#REF!)</f>
        <v/>
      </c>
      <c r="E416" s="203" t="str">
        <f>IF(Tabla1[[#This Row],[Código_Actividad]]="","",'[7]Formulario PPGR1'!#REF!)</f>
        <v/>
      </c>
      <c r="F416" s="203" t="str">
        <f>IF(Tabla1[[#This Row],[Código_Actividad]]="","",'[7]Formulario PPGR1'!#REF!)</f>
        <v/>
      </c>
      <c r="G416" s="204"/>
      <c r="H416" s="205"/>
      <c r="I416" s="205"/>
      <c r="J416" s="204"/>
      <c r="K416" s="206"/>
      <c r="L416" s="207"/>
      <c r="M416" s="208"/>
      <c r="N416" s="205"/>
    </row>
    <row r="417" spans="2:14" customFormat="1" ht="12.75" customHeight="1" x14ac:dyDescent="0.2">
      <c r="B417" s="203" t="str">
        <f>IF(Tabla1[[#This Row],[Código_Actividad]]="","",CONCATENATE(Tabla1[[#This Row],[POA]],".",Tabla1[[#This Row],[SRS]],".",Tabla1[[#This Row],[AREA]],".",Tabla1[[#This Row],[TIPO]]))</f>
        <v/>
      </c>
      <c r="C417" s="203" t="str">
        <f>IF(Tabla1[[#This Row],[Código_Actividad]]="","",'[7]Formulario PPGR1'!#REF!)</f>
        <v/>
      </c>
      <c r="D417" s="203" t="str">
        <f>IF(Tabla1[[#This Row],[Código_Actividad]]="","",'[7]Formulario PPGR1'!#REF!)</f>
        <v/>
      </c>
      <c r="E417" s="203" t="str">
        <f>IF(Tabla1[[#This Row],[Código_Actividad]]="","",'[7]Formulario PPGR1'!#REF!)</f>
        <v/>
      </c>
      <c r="F417" s="203" t="str">
        <f>IF(Tabla1[[#This Row],[Código_Actividad]]="","",'[7]Formulario PPGR1'!#REF!)</f>
        <v/>
      </c>
      <c r="G417" s="204"/>
      <c r="H417" s="205"/>
      <c r="I417" s="205"/>
      <c r="J417" s="204"/>
      <c r="K417" s="206"/>
      <c r="L417" s="207"/>
      <c r="M417" s="208"/>
      <c r="N417" s="205"/>
    </row>
    <row r="418" spans="2:14" customFormat="1" x14ac:dyDescent="0.25">
      <c r="B418" s="2"/>
      <c r="C418" s="2"/>
      <c r="D418" s="2"/>
      <c r="E418" s="2"/>
      <c r="F418" s="2"/>
      <c r="G418" s="317"/>
      <c r="H418" s="195"/>
      <c r="I418" s="195"/>
      <c r="J418" s="195"/>
      <c r="K418" s="210"/>
      <c r="L418" s="195"/>
      <c r="M418" s="195"/>
      <c r="N418" s="195"/>
    </row>
    <row r="419" spans="2:14" customFormat="1" x14ac:dyDescent="0.25">
      <c r="B419" s="2"/>
      <c r="C419" s="2"/>
      <c r="D419" s="2"/>
      <c r="E419" s="2"/>
      <c r="F419" s="2"/>
      <c r="G419" s="195"/>
      <c r="H419" s="195"/>
      <c r="I419" s="195"/>
      <c r="J419" s="195"/>
      <c r="K419" s="210"/>
      <c r="L419" s="195"/>
      <c r="M419" s="195"/>
      <c r="N419" s="195"/>
    </row>
    <row r="420" spans="2:14" customFormat="1" x14ac:dyDescent="0.25">
      <c r="B420" s="2"/>
      <c r="C420" s="2"/>
      <c r="D420" s="2"/>
      <c r="E420" s="2"/>
      <c r="F420" s="2"/>
      <c r="G420" s="195"/>
      <c r="H420" s="195"/>
      <c r="I420" s="195"/>
      <c r="J420" s="195"/>
      <c r="K420" s="210"/>
      <c r="L420" s="195"/>
      <c r="M420" s="195"/>
      <c r="N420" s="195"/>
    </row>
    <row r="421" spans="2:14" customFormat="1" x14ac:dyDescent="0.25">
      <c r="B421" s="2"/>
      <c r="C421" s="2"/>
      <c r="D421" s="2"/>
      <c r="E421" s="2"/>
      <c r="F421" s="2"/>
      <c r="G421" s="195"/>
      <c r="H421" s="195"/>
      <c r="I421" s="195"/>
      <c r="J421" s="195"/>
      <c r="K421" s="210"/>
      <c r="L421" s="195"/>
      <c r="M421" s="195"/>
      <c r="N421" s="195"/>
    </row>
    <row r="422" spans="2:14" customFormat="1" x14ac:dyDescent="0.25">
      <c r="B422" s="2"/>
      <c r="C422" s="2"/>
      <c r="D422" s="2"/>
      <c r="E422" s="2"/>
      <c r="F422" s="2"/>
      <c r="G422" s="195"/>
      <c r="H422" s="195"/>
      <c r="I422" s="195"/>
      <c r="J422" s="195"/>
      <c r="K422" s="210"/>
      <c r="L422" s="195"/>
      <c r="M422" s="195"/>
      <c r="N422" s="195"/>
    </row>
    <row r="423" spans="2:14" customFormat="1" x14ac:dyDescent="0.25">
      <c r="B423" s="2"/>
      <c r="C423" s="2"/>
      <c r="D423" s="2"/>
      <c r="E423" s="2"/>
      <c r="F423" s="2"/>
      <c r="G423" s="195"/>
      <c r="H423" s="195"/>
      <c r="I423" s="195"/>
      <c r="J423" s="195"/>
      <c r="K423" s="210"/>
      <c r="L423" s="195"/>
      <c r="M423" s="195"/>
      <c r="N423" s="195"/>
    </row>
    <row r="424" spans="2:14" customFormat="1" x14ac:dyDescent="0.25">
      <c r="B424" s="2"/>
      <c r="C424" s="2"/>
      <c r="D424" s="2"/>
      <c r="E424" s="2"/>
      <c r="F424" s="2"/>
      <c r="G424" s="195"/>
      <c r="H424" s="195"/>
      <c r="I424" s="195"/>
      <c r="J424" s="195"/>
      <c r="K424" s="210"/>
      <c r="L424" s="195"/>
      <c r="M424" s="195"/>
      <c r="N424" s="195"/>
    </row>
    <row r="425" spans="2:14" customFormat="1" x14ac:dyDescent="0.25">
      <c r="B425" s="2"/>
      <c r="C425" s="2"/>
      <c r="D425" s="2"/>
      <c r="E425" s="2"/>
      <c r="F425" s="2"/>
      <c r="G425" s="195"/>
      <c r="H425" s="195"/>
      <c r="I425" s="195"/>
      <c r="J425" s="195"/>
      <c r="K425" s="210"/>
      <c r="L425" s="195"/>
      <c r="M425" s="195"/>
      <c r="N425" s="195"/>
    </row>
    <row r="426" spans="2:14" customFormat="1" x14ac:dyDescent="0.25">
      <c r="B426" s="2"/>
      <c r="C426" s="2"/>
      <c r="D426" s="2"/>
      <c r="E426" s="2"/>
      <c r="F426" s="2"/>
      <c r="G426" s="195"/>
      <c r="H426" s="195"/>
      <c r="I426" s="195"/>
      <c r="J426" s="195"/>
      <c r="K426" s="210"/>
      <c r="L426" s="195"/>
      <c r="M426" s="195"/>
      <c r="N426" s="195"/>
    </row>
    <row r="427" spans="2:14" customFormat="1" x14ac:dyDescent="0.25">
      <c r="B427" s="2"/>
      <c r="C427" s="2"/>
      <c r="D427" s="2"/>
      <c r="E427" s="2"/>
      <c r="F427" s="2"/>
      <c r="G427" s="195"/>
      <c r="H427" s="195"/>
      <c r="I427" s="195"/>
      <c r="J427" s="195"/>
      <c r="K427" s="210"/>
      <c r="L427" s="195"/>
      <c r="M427" s="195"/>
      <c r="N427" s="195"/>
    </row>
    <row r="428" spans="2:14" customFormat="1" x14ac:dyDescent="0.25">
      <c r="B428" s="2"/>
      <c r="C428" s="2"/>
      <c r="D428" s="2"/>
      <c r="E428" s="2"/>
      <c r="F428" s="2"/>
      <c r="G428" s="195"/>
      <c r="H428" s="195"/>
      <c r="I428" s="195"/>
      <c r="J428" s="195"/>
      <c r="K428" s="210"/>
      <c r="L428" s="195"/>
      <c r="M428" s="195"/>
      <c r="N428" s="195"/>
    </row>
    <row r="429" spans="2:14" customFormat="1" x14ac:dyDescent="0.25">
      <c r="B429" s="2"/>
      <c r="C429" s="2"/>
      <c r="D429" s="2"/>
      <c r="E429" s="2"/>
      <c r="F429" s="2"/>
      <c r="G429" s="195"/>
      <c r="H429" s="195"/>
      <c r="I429" s="195"/>
      <c r="J429" s="195"/>
      <c r="K429" s="210"/>
      <c r="L429" s="195"/>
      <c r="M429" s="195"/>
      <c r="N429" s="195"/>
    </row>
    <row r="430" spans="2:14" customFormat="1" x14ac:dyDescent="0.25">
      <c r="B430" s="2"/>
      <c r="C430" s="2"/>
      <c r="D430" s="2"/>
      <c r="E430" s="2"/>
      <c r="F430" s="2"/>
      <c r="G430" s="195"/>
      <c r="H430" s="195"/>
      <c r="I430" s="195"/>
      <c r="J430" s="195"/>
      <c r="K430" s="210"/>
      <c r="L430" s="195"/>
      <c r="M430" s="195"/>
      <c r="N430" s="195"/>
    </row>
    <row r="431" spans="2:14" customFormat="1" x14ac:dyDescent="0.25">
      <c r="B431" s="2"/>
      <c r="C431" s="2"/>
      <c r="D431" s="2"/>
      <c r="E431" s="2"/>
      <c r="F431" s="2"/>
      <c r="G431" s="195"/>
      <c r="H431" s="195"/>
      <c r="I431" s="195"/>
      <c r="J431" s="195"/>
      <c r="K431" s="210"/>
      <c r="L431" s="195"/>
      <c r="M431" s="195"/>
      <c r="N431" s="195"/>
    </row>
    <row r="432" spans="2:14" customFormat="1" x14ac:dyDescent="0.25">
      <c r="B432" s="2"/>
      <c r="C432" s="2"/>
      <c r="D432" s="2"/>
      <c r="E432" s="2"/>
      <c r="F432" s="2"/>
      <c r="G432" s="195"/>
      <c r="H432" s="195"/>
      <c r="I432" s="195"/>
      <c r="J432" s="195"/>
      <c r="K432" s="210"/>
      <c r="L432" s="195"/>
      <c r="M432" s="195"/>
      <c r="N432" s="195"/>
    </row>
    <row r="433" spans="2:14" customFormat="1" x14ac:dyDescent="0.25">
      <c r="B433" s="2"/>
      <c r="C433" s="2"/>
      <c r="D433" s="2"/>
      <c r="E433" s="2"/>
      <c r="F433" s="2"/>
      <c r="G433" s="195"/>
      <c r="H433" s="195"/>
      <c r="I433" s="195"/>
      <c r="J433" s="195"/>
      <c r="K433" s="210"/>
      <c r="L433" s="195"/>
      <c r="M433" s="195"/>
      <c r="N433" s="195"/>
    </row>
    <row r="434" spans="2:14" customFormat="1" x14ac:dyDescent="0.25">
      <c r="B434" s="2"/>
      <c r="C434" s="2"/>
      <c r="D434" s="2"/>
      <c r="E434" s="2"/>
      <c r="F434" s="2"/>
      <c r="G434" s="195"/>
      <c r="H434" s="195"/>
      <c r="I434" s="195"/>
      <c r="J434" s="195"/>
      <c r="K434" s="210"/>
      <c r="L434" s="195"/>
      <c r="M434" s="195"/>
      <c r="N434" s="195"/>
    </row>
    <row r="435" spans="2:14" customFormat="1" x14ac:dyDescent="0.25">
      <c r="B435" s="2"/>
      <c r="C435" s="2"/>
      <c r="D435" s="2"/>
      <c r="E435" s="2"/>
      <c r="F435" s="2"/>
      <c r="G435" s="195"/>
      <c r="H435" s="195"/>
      <c r="I435" s="195"/>
      <c r="J435" s="195"/>
      <c r="K435" s="210"/>
      <c r="L435" s="195"/>
      <c r="M435" s="195"/>
      <c r="N435" s="195"/>
    </row>
    <row r="436" spans="2:14" customFormat="1" x14ac:dyDescent="0.25">
      <c r="B436" s="2"/>
      <c r="C436" s="2"/>
      <c r="D436" s="2"/>
      <c r="E436" s="2"/>
      <c r="F436" s="2"/>
      <c r="G436" s="195"/>
      <c r="H436" s="195"/>
      <c r="I436" s="195"/>
      <c r="J436" s="195"/>
      <c r="K436" s="210"/>
      <c r="L436" s="195"/>
      <c r="M436" s="195"/>
      <c r="N436" s="195"/>
    </row>
    <row r="437" spans="2:14" customFormat="1" x14ac:dyDescent="0.25">
      <c r="B437" s="2"/>
      <c r="C437" s="2"/>
      <c r="D437" s="2"/>
      <c r="E437" s="2"/>
      <c r="F437" s="2"/>
      <c r="G437" s="195"/>
      <c r="H437" s="195"/>
      <c r="I437" s="195"/>
      <c r="J437" s="195"/>
      <c r="K437" s="210"/>
      <c r="L437" s="195"/>
      <c r="M437" s="195"/>
      <c r="N437" s="195"/>
    </row>
    <row r="438" spans="2:14" customFormat="1" x14ac:dyDescent="0.25">
      <c r="B438" s="2"/>
      <c r="C438" s="2"/>
      <c r="D438" s="2"/>
      <c r="E438" s="2"/>
      <c r="F438" s="2"/>
      <c r="G438" s="195"/>
      <c r="H438" s="195"/>
      <c r="I438" s="195"/>
      <c r="J438" s="195"/>
      <c r="K438" s="210"/>
      <c r="L438" s="195"/>
      <c r="M438" s="195"/>
      <c r="N438" s="195"/>
    </row>
    <row r="439" spans="2:14" customFormat="1" x14ac:dyDescent="0.25">
      <c r="B439" s="2"/>
      <c r="C439" s="2"/>
      <c r="D439" s="2"/>
      <c r="E439" s="2"/>
      <c r="F439" s="2"/>
      <c r="G439" s="195"/>
      <c r="H439" s="195"/>
      <c r="I439" s="195"/>
      <c r="J439" s="195"/>
      <c r="K439" s="210"/>
      <c r="L439" s="195"/>
      <c r="M439" s="195"/>
      <c r="N439" s="195"/>
    </row>
    <row r="440" spans="2:14" customFormat="1" x14ac:dyDescent="0.25">
      <c r="B440" s="2"/>
      <c r="C440" s="2"/>
      <c r="D440" s="2"/>
      <c r="E440" s="2"/>
      <c r="F440" s="2"/>
      <c r="G440" s="195"/>
      <c r="H440" s="195"/>
      <c r="I440" s="195"/>
      <c r="J440" s="195"/>
      <c r="K440" s="210"/>
      <c r="L440" s="195"/>
      <c r="M440" s="195"/>
      <c r="N440" s="195"/>
    </row>
    <row r="441" spans="2:14" customFormat="1" x14ac:dyDescent="0.25">
      <c r="B441" s="2"/>
      <c r="C441" s="2"/>
      <c r="D441" s="2"/>
      <c r="E441" s="2"/>
      <c r="F441" s="2"/>
      <c r="G441" s="195"/>
      <c r="H441" s="195"/>
      <c r="I441" s="195"/>
      <c r="J441" s="195"/>
      <c r="K441" s="210"/>
      <c r="L441" s="195"/>
      <c r="M441" s="195"/>
      <c r="N441" s="195"/>
    </row>
    <row r="442" spans="2:14" customFormat="1" x14ac:dyDescent="0.25">
      <c r="B442" s="2"/>
      <c r="C442" s="2"/>
      <c r="D442" s="2"/>
      <c r="E442" s="2"/>
      <c r="F442" s="2"/>
      <c r="G442" s="195"/>
      <c r="H442" s="195"/>
      <c r="I442" s="195"/>
      <c r="J442" s="195"/>
      <c r="K442" s="210"/>
      <c r="L442" s="195"/>
      <c r="M442" s="195"/>
      <c r="N442" s="195"/>
    </row>
    <row r="443" spans="2:14" customFormat="1" x14ac:dyDescent="0.25">
      <c r="B443" s="2"/>
      <c r="C443" s="2"/>
      <c r="D443" s="2"/>
      <c r="E443" s="2"/>
      <c r="F443" s="2"/>
      <c r="G443" s="195"/>
      <c r="H443" s="195"/>
      <c r="I443" s="195"/>
      <c r="J443" s="195"/>
      <c r="K443" s="210"/>
      <c r="L443" s="195"/>
      <c r="M443" s="195"/>
      <c r="N443" s="195"/>
    </row>
    <row r="444" spans="2:14" customFormat="1" x14ac:dyDescent="0.25">
      <c r="B444" s="2"/>
      <c r="C444" s="2"/>
      <c r="D444" s="2"/>
      <c r="E444" s="2"/>
      <c r="F444" s="2"/>
      <c r="G444" s="195"/>
      <c r="H444" s="195"/>
      <c r="I444" s="195"/>
      <c r="J444" s="195"/>
      <c r="K444" s="210"/>
      <c r="L444" s="195"/>
      <c r="M444" s="195"/>
      <c r="N444" s="195"/>
    </row>
    <row r="445" spans="2:14" customFormat="1" x14ac:dyDescent="0.25">
      <c r="B445" s="2"/>
      <c r="C445" s="2"/>
      <c r="D445" s="2"/>
      <c r="E445" s="2"/>
      <c r="F445" s="2"/>
      <c r="G445" s="195"/>
      <c r="H445" s="195"/>
      <c r="I445" s="195"/>
      <c r="J445" s="195"/>
      <c r="K445" s="210"/>
      <c r="L445" s="195"/>
      <c r="M445" s="195"/>
      <c r="N445" s="195"/>
    </row>
    <row r="446" spans="2:14" customFormat="1" x14ac:dyDescent="0.25">
      <c r="B446" s="2"/>
      <c r="C446" s="2"/>
      <c r="D446" s="2"/>
      <c r="E446" s="2"/>
      <c r="F446" s="2"/>
      <c r="G446" s="195"/>
      <c r="H446" s="195"/>
      <c r="I446" s="195"/>
      <c r="J446" s="195"/>
      <c r="K446" s="210"/>
      <c r="L446" s="195"/>
      <c r="M446" s="195"/>
      <c r="N446" s="195"/>
    </row>
    <row r="447" spans="2:14" customFormat="1" x14ac:dyDescent="0.25">
      <c r="B447" s="2"/>
      <c r="C447" s="2"/>
      <c r="D447" s="2"/>
      <c r="E447" s="2"/>
      <c r="F447" s="2"/>
      <c r="G447" s="195"/>
      <c r="H447" s="195"/>
      <c r="I447" s="195"/>
      <c r="J447" s="195"/>
      <c r="K447" s="210"/>
      <c r="L447" s="195"/>
      <c r="M447" s="195"/>
      <c r="N447" s="195"/>
    </row>
    <row r="448" spans="2:14" customFormat="1" x14ac:dyDescent="0.25">
      <c r="B448" s="2"/>
      <c r="C448" s="2"/>
      <c r="D448" s="2"/>
      <c r="E448" s="2"/>
      <c r="F448" s="2"/>
      <c r="G448" s="195"/>
      <c r="H448" s="195"/>
      <c r="I448" s="195"/>
      <c r="J448" s="195"/>
      <c r="K448" s="210"/>
      <c r="L448" s="195"/>
      <c r="M448" s="195"/>
      <c r="N448" s="195"/>
    </row>
    <row r="449" spans="2:14" customFormat="1" x14ac:dyDescent="0.25">
      <c r="B449" s="2"/>
      <c r="C449" s="2"/>
      <c r="D449" s="2"/>
      <c r="E449" s="2"/>
      <c r="F449" s="2"/>
      <c r="G449" s="195"/>
      <c r="H449" s="195"/>
      <c r="I449" s="195"/>
      <c r="J449" s="195"/>
      <c r="K449" s="210"/>
      <c r="L449" s="195"/>
      <c r="M449" s="195"/>
      <c r="N449" s="195"/>
    </row>
    <row r="450" spans="2:14" customFormat="1" x14ac:dyDescent="0.25">
      <c r="B450" s="2"/>
      <c r="C450" s="2"/>
      <c r="D450" s="2"/>
      <c r="E450" s="2"/>
      <c r="F450" s="2"/>
      <c r="G450" s="195"/>
      <c r="H450" s="195"/>
      <c r="I450" s="195"/>
      <c r="J450" s="195"/>
      <c r="K450" s="210"/>
      <c r="L450" s="195"/>
      <c r="M450" s="195"/>
      <c r="N450" s="195"/>
    </row>
    <row r="451" spans="2:14" customFormat="1" x14ac:dyDescent="0.25">
      <c r="B451" s="2"/>
      <c r="C451" s="2"/>
      <c r="D451" s="2"/>
      <c r="E451" s="2"/>
      <c r="F451" s="2"/>
      <c r="G451" s="195"/>
      <c r="H451" s="195"/>
      <c r="I451" s="195"/>
      <c r="J451" s="195"/>
      <c r="K451" s="210"/>
      <c r="L451" s="195"/>
      <c r="M451" s="195"/>
      <c r="N451" s="195"/>
    </row>
    <row r="452" spans="2:14" customFormat="1" x14ac:dyDescent="0.25">
      <c r="B452" s="2"/>
      <c r="C452" s="2"/>
      <c r="D452" s="2"/>
      <c r="E452" s="2"/>
      <c r="F452" s="2"/>
      <c r="G452" s="195"/>
      <c r="H452" s="195"/>
      <c r="I452" s="195"/>
      <c r="J452" s="195"/>
      <c r="K452" s="210"/>
      <c r="L452" s="195"/>
      <c r="M452" s="195"/>
      <c r="N452" s="195"/>
    </row>
    <row r="453" spans="2:14" customFormat="1" x14ac:dyDescent="0.25">
      <c r="B453" s="2"/>
      <c r="C453" s="2"/>
      <c r="D453" s="2"/>
      <c r="E453" s="2"/>
      <c r="F453" s="2"/>
      <c r="G453" s="195"/>
      <c r="H453" s="195"/>
      <c r="I453" s="195"/>
      <c r="J453" s="195"/>
      <c r="K453" s="210"/>
      <c r="L453" s="195"/>
      <c r="M453" s="195"/>
      <c r="N453" s="195"/>
    </row>
    <row r="454" spans="2:14" customFormat="1" x14ac:dyDescent="0.25">
      <c r="B454" s="2"/>
      <c r="C454" s="2"/>
      <c r="D454" s="2"/>
      <c r="E454" s="2"/>
      <c r="F454" s="2"/>
      <c r="G454" s="195"/>
      <c r="H454" s="195"/>
      <c r="I454" s="195"/>
      <c r="J454" s="195"/>
      <c r="K454" s="210"/>
      <c r="L454" s="195"/>
      <c r="M454" s="195"/>
      <c r="N454" s="195"/>
    </row>
    <row r="455" spans="2:14" customFormat="1" x14ac:dyDescent="0.25">
      <c r="B455" s="2"/>
      <c r="C455" s="2"/>
      <c r="D455" s="2"/>
      <c r="E455" s="2"/>
      <c r="F455" s="2"/>
      <c r="G455" s="195"/>
      <c r="H455" s="195"/>
      <c r="I455" s="195"/>
      <c r="J455" s="195"/>
      <c r="K455" s="210"/>
      <c r="L455" s="195"/>
      <c r="M455" s="195"/>
      <c r="N455" s="195"/>
    </row>
    <row r="456" spans="2:14" customFormat="1" x14ac:dyDescent="0.25">
      <c r="B456" s="2"/>
      <c r="C456" s="2"/>
      <c r="D456" s="2"/>
      <c r="E456" s="2"/>
      <c r="F456" s="2"/>
      <c r="G456" s="195"/>
      <c r="H456" s="195"/>
      <c r="I456" s="195"/>
      <c r="J456" s="195"/>
      <c r="K456" s="210"/>
      <c r="L456" s="195"/>
      <c r="M456" s="195"/>
      <c r="N456" s="195"/>
    </row>
    <row r="457" spans="2:14" customFormat="1" x14ac:dyDescent="0.25">
      <c r="B457" s="2"/>
      <c r="C457" s="2"/>
      <c r="D457" s="2"/>
      <c r="E457" s="2"/>
      <c r="F457" s="2"/>
      <c r="G457" s="195"/>
      <c r="H457" s="195"/>
      <c r="I457" s="195"/>
      <c r="J457" s="195"/>
      <c r="K457" s="210"/>
      <c r="L457" s="195"/>
      <c r="M457" s="195"/>
      <c r="N457" s="195"/>
    </row>
    <row r="458" spans="2:14" customFormat="1" x14ac:dyDescent="0.25">
      <c r="B458" s="2"/>
      <c r="C458" s="2"/>
      <c r="D458" s="2"/>
      <c r="E458" s="2"/>
      <c r="F458" s="2"/>
      <c r="G458" s="195"/>
      <c r="H458" s="195"/>
      <c r="I458" s="195"/>
      <c r="J458" s="195"/>
      <c r="K458" s="210"/>
      <c r="L458" s="195"/>
      <c r="M458" s="195"/>
      <c r="N458" s="195"/>
    </row>
    <row r="459" spans="2:14" customFormat="1" x14ac:dyDescent="0.25">
      <c r="B459" s="2"/>
      <c r="C459" s="2"/>
      <c r="D459" s="2"/>
      <c r="E459" s="2"/>
      <c r="F459" s="2"/>
      <c r="G459" s="195"/>
      <c r="H459" s="195"/>
      <c r="I459" s="195"/>
      <c r="J459" s="195"/>
      <c r="K459" s="210"/>
      <c r="L459" s="195"/>
      <c r="M459" s="195"/>
      <c r="N459" s="195"/>
    </row>
    <row r="460" spans="2:14" customFormat="1" x14ac:dyDescent="0.25">
      <c r="B460" s="2"/>
      <c r="C460" s="2"/>
      <c r="D460" s="2"/>
      <c r="E460" s="2"/>
      <c r="F460" s="2"/>
      <c r="G460" s="195"/>
      <c r="H460" s="195"/>
      <c r="I460" s="195"/>
      <c r="J460" s="195"/>
      <c r="K460" s="210"/>
      <c r="L460" s="195"/>
      <c r="M460" s="195"/>
      <c r="N460" s="195"/>
    </row>
    <row r="461" spans="2:14" customFormat="1" x14ac:dyDescent="0.25">
      <c r="B461" s="2"/>
      <c r="C461" s="2"/>
      <c r="D461" s="2"/>
      <c r="E461" s="2"/>
      <c r="F461" s="2"/>
      <c r="G461" s="195"/>
      <c r="H461" s="195"/>
      <c r="I461" s="195"/>
      <c r="J461" s="195"/>
      <c r="K461" s="210"/>
      <c r="L461" s="195"/>
      <c r="M461" s="195"/>
      <c r="N461" s="195"/>
    </row>
    <row r="462" spans="2:14" customFormat="1" x14ac:dyDescent="0.25">
      <c r="B462" s="2"/>
      <c r="C462" s="2"/>
      <c r="D462" s="2"/>
      <c r="E462" s="2"/>
      <c r="F462" s="2"/>
      <c r="G462" s="195"/>
      <c r="H462" s="195"/>
      <c r="I462" s="195"/>
      <c r="J462" s="195"/>
      <c r="K462" s="210"/>
      <c r="L462" s="195"/>
      <c r="M462" s="195"/>
      <c r="N462" s="195"/>
    </row>
    <row r="463" spans="2:14" customFormat="1" x14ac:dyDescent="0.25">
      <c r="B463" s="2"/>
      <c r="C463" s="2"/>
      <c r="D463" s="2"/>
      <c r="E463" s="2"/>
      <c r="F463" s="2"/>
      <c r="G463" s="195"/>
      <c r="H463" s="195"/>
      <c r="I463" s="195"/>
      <c r="J463" s="195"/>
      <c r="K463" s="210"/>
      <c r="L463" s="195"/>
      <c r="M463" s="195"/>
      <c r="N463" s="195"/>
    </row>
    <row r="464" spans="2:14" customFormat="1" x14ac:dyDescent="0.25">
      <c r="B464" s="2"/>
      <c r="C464" s="2"/>
      <c r="D464" s="2"/>
      <c r="E464" s="2"/>
      <c r="F464" s="2"/>
      <c r="G464" s="195"/>
      <c r="H464" s="195"/>
      <c r="I464" s="195"/>
      <c r="J464" s="195"/>
      <c r="K464" s="210"/>
      <c r="L464" s="195"/>
      <c r="M464" s="195"/>
      <c r="N464" s="195"/>
    </row>
    <row r="465" spans="2:14" customFormat="1" x14ac:dyDescent="0.25">
      <c r="B465" s="2"/>
      <c r="C465" s="2"/>
      <c r="D465" s="2"/>
      <c r="E465" s="2"/>
      <c r="F465" s="2"/>
      <c r="G465" s="195"/>
      <c r="H465" s="195"/>
      <c r="I465" s="195"/>
      <c r="J465" s="195"/>
      <c r="K465" s="210"/>
      <c r="L465" s="195"/>
      <c r="M465" s="195"/>
      <c r="N465" s="195"/>
    </row>
    <row r="466" spans="2:14" customFormat="1" x14ac:dyDescent="0.25">
      <c r="B466" s="2"/>
      <c r="C466" s="2"/>
      <c r="D466" s="2"/>
      <c r="E466" s="2"/>
      <c r="F466" s="2"/>
      <c r="G466" s="195"/>
      <c r="H466" s="195"/>
      <c r="I466" s="195"/>
      <c r="J466" s="195"/>
      <c r="K466" s="210"/>
      <c r="L466" s="195"/>
      <c r="M466" s="195"/>
      <c r="N466" s="195"/>
    </row>
    <row r="467" spans="2:14" customFormat="1" x14ac:dyDescent="0.25">
      <c r="B467" s="2"/>
      <c r="C467" s="2"/>
      <c r="D467" s="2"/>
      <c r="E467" s="2"/>
      <c r="F467" s="2"/>
      <c r="G467" s="195"/>
      <c r="H467" s="195"/>
      <c r="I467" s="195"/>
      <c r="J467" s="195"/>
      <c r="K467" s="210"/>
      <c r="L467" s="195"/>
      <c r="M467" s="195"/>
      <c r="N467" s="195"/>
    </row>
    <row r="468" spans="2:14" customFormat="1" x14ac:dyDescent="0.25">
      <c r="B468" s="2"/>
      <c r="C468" s="2"/>
      <c r="D468" s="2"/>
      <c r="E468" s="2"/>
      <c r="F468" s="2"/>
      <c r="G468" s="195"/>
      <c r="H468" s="195"/>
      <c r="I468" s="195"/>
      <c r="J468" s="195"/>
      <c r="K468" s="210"/>
      <c r="L468" s="195"/>
      <c r="M468" s="195"/>
      <c r="N468" s="195"/>
    </row>
    <row r="469" spans="2:14" customFormat="1" x14ac:dyDescent="0.25">
      <c r="B469" s="2"/>
      <c r="C469" s="2"/>
      <c r="D469" s="2"/>
      <c r="E469" s="2"/>
      <c r="F469" s="2"/>
      <c r="G469" s="195"/>
      <c r="H469" s="195"/>
      <c r="I469" s="195"/>
      <c r="J469" s="195"/>
      <c r="K469" s="210"/>
      <c r="L469" s="195"/>
      <c r="M469" s="195"/>
      <c r="N469" s="195"/>
    </row>
    <row r="470" spans="2:14" customFormat="1" x14ac:dyDescent="0.25">
      <c r="B470" s="2"/>
      <c r="C470" s="2"/>
      <c r="D470" s="2"/>
      <c r="E470" s="2"/>
      <c r="F470" s="2"/>
      <c r="G470" s="195"/>
      <c r="H470" s="195"/>
      <c r="I470" s="195"/>
      <c r="J470" s="195"/>
      <c r="K470" s="210"/>
      <c r="L470" s="195"/>
      <c r="M470" s="195"/>
      <c r="N470" s="195"/>
    </row>
    <row r="471" spans="2:14" customFormat="1" x14ac:dyDescent="0.25">
      <c r="B471" s="2"/>
      <c r="C471" s="2"/>
      <c r="D471" s="2"/>
      <c r="E471" s="2"/>
      <c r="F471" s="2"/>
      <c r="G471" s="195"/>
      <c r="H471" s="195"/>
      <c r="I471" s="195"/>
      <c r="J471" s="195"/>
      <c r="K471" s="210"/>
      <c r="L471" s="195"/>
      <c r="M471" s="195"/>
      <c r="N471" s="195"/>
    </row>
    <row r="472" spans="2:14" customFormat="1" x14ac:dyDescent="0.25">
      <c r="B472" s="2"/>
      <c r="C472" s="2"/>
      <c r="D472" s="2"/>
      <c r="E472" s="2"/>
      <c r="F472" s="2"/>
      <c r="G472" s="195"/>
      <c r="H472" s="195"/>
      <c r="I472" s="195"/>
      <c r="J472" s="195"/>
      <c r="K472" s="210"/>
      <c r="L472" s="195"/>
      <c r="M472" s="195"/>
      <c r="N472" s="195"/>
    </row>
    <row r="473" spans="2:14" customFormat="1" x14ac:dyDescent="0.25">
      <c r="B473" s="2"/>
      <c r="C473" s="2"/>
      <c r="D473" s="2"/>
      <c r="E473" s="2"/>
      <c r="F473" s="2"/>
      <c r="G473" s="195"/>
      <c r="H473" s="195"/>
      <c r="I473" s="195"/>
      <c r="J473" s="195"/>
      <c r="K473" s="210"/>
      <c r="L473" s="195"/>
      <c r="M473" s="195"/>
      <c r="N473" s="195"/>
    </row>
    <row r="474" spans="2:14" customFormat="1" x14ac:dyDescent="0.25">
      <c r="B474" s="2"/>
      <c r="C474" s="2"/>
      <c r="D474" s="2"/>
      <c r="E474" s="2"/>
      <c r="F474" s="2"/>
      <c r="G474" s="195"/>
      <c r="H474" s="195"/>
      <c r="I474" s="195"/>
      <c r="J474" s="195"/>
      <c r="K474" s="210"/>
      <c r="L474" s="195"/>
      <c r="M474" s="195"/>
      <c r="N474" s="195"/>
    </row>
    <row r="475" spans="2:14" customFormat="1" x14ac:dyDescent="0.25">
      <c r="B475" s="2"/>
      <c r="C475" s="2"/>
      <c r="D475" s="2"/>
      <c r="E475" s="2"/>
      <c r="F475" s="2"/>
      <c r="G475" s="195"/>
      <c r="H475" s="195"/>
      <c r="I475" s="195"/>
      <c r="J475" s="195"/>
      <c r="K475" s="210"/>
      <c r="L475" s="195"/>
      <c r="M475" s="195"/>
      <c r="N475" s="195"/>
    </row>
    <row r="476" spans="2:14" customFormat="1" x14ac:dyDescent="0.25">
      <c r="B476" s="2"/>
      <c r="C476" s="2"/>
      <c r="D476" s="2"/>
      <c r="E476" s="2"/>
      <c r="F476" s="2"/>
      <c r="G476" s="195"/>
      <c r="H476" s="195"/>
      <c r="I476" s="195"/>
      <c r="J476" s="195"/>
      <c r="K476" s="210"/>
      <c r="L476" s="195"/>
      <c r="M476" s="195"/>
      <c r="N476" s="195"/>
    </row>
    <row r="477" spans="2:14" customFormat="1" x14ac:dyDescent="0.25">
      <c r="B477" s="2"/>
      <c r="C477" s="2"/>
      <c r="D477" s="2"/>
      <c r="E477" s="2"/>
      <c r="F477" s="2"/>
      <c r="G477" s="195"/>
      <c r="H477" s="195"/>
      <c r="I477" s="195"/>
      <c r="J477" s="195"/>
      <c r="K477" s="210"/>
      <c r="L477" s="195"/>
      <c r="M477" s="195"/>
      <c r="N477" s="195"/>
    </row>
    <row r="478" spans="2:14" customFormat="1" x14ac:dyDescent="0.25">
      <c r="B478" s="2"/>
      <c r="C478" s="2"/>
      <c r="D478" s="2"/>
      <c r="E478" s="2"/>
      <c r="F478" s="2"/>
      <c r="G478" s="195"/>
      <c r="H478" s="195"/>
      <c r="I478" s="195"/>
      <c r="J478" s="195"/>
      <c r="K478" s="210"/>
      <c r="L478" s="195"/>
      <c r="M478" s="195"/>
      <c r="N478" s="195"/>
    </row>
    <row r="479" spans="2:14" customFormat="1" x14ac:dyDescent="0.25">
      <c r="B479" s="2"/>
      <c r="C479" s="2"/>
      <c r="D479" s="2"/>
      <c r="E479" s="2"/>
      <c r="F479" s="2"/>
      <c r="G479" s="195"/>
      <c r="H479" s="195"/>
      <c r="I479" s="195"/>
      <c r="J479" s="195"/>
      <c r="K479" s="210"/>
      <c r="L479" s="195"/>
      <c r="M479" s="195"/>
      <c r="N479" s="195"/>
    </row>
    <row r="480" spans="2:14" customFormat="1" x14ac:dyDescent="0.25">
      <c r="B480" s="2"/>
      <c r="C480" s="2"/>
      <c r="D480" s="2"/>
      <c r="E480" s="2"/>
      <c r="F480" s="2"/>
      <c r="G480" s="195"/>
      <c r="H480" s="195"/>
      <c r="I480" s="195"/>
      <c r="J480" s="195"/>
      <c r="K480" s="210"/>
      <c r="L480" s="195"/>
      <c r="M480" s="195"/>
      <c r="N480" s="195"/>
    </row>
    <row r="481" spans="2:14" customFormat="1" x14ac:dyDescent="0.25">
      <c r="B481" s="2"/>
      <c r="C481" s="2"/>
      <c r="D481" s="2"/>
      <c r="E481" s="2"/>
      <c r="F481" s="2"/>
      <c r="G481" s="195"/>
      <c r="H481" s="195"/>
      <c r="I481" s="195"/>
      <c r="J481" s="195"/>
      <c r="K481" s="210"/>
      <c r="L481" s="195"/>
      <c r="M481" s="195"/>
      <c r="N481" s="195"/>
    </row>
    <row r="482" spans="2:14" customFormat="1" x14ac:dyDescent="0.25">
      <c r="B482" s="2"/>
      <c r="C482" s="2"/>
      <c r="D482" s="2"/>
      <c r="E482" s="2"/>
      <c r="F482" s="2"/>
      <c r="G482" s="195"/>
      <c r="H482" s="195"/>
      <c r="I482" s="195"/>
      <c r="J482" s="195"/>
      <c r="K482" s="210"/>
      <c r="L482" s="195"/>
      <c r="M482" s="195"/>
      <c r="N482" s="195"/>
    </row>
    <row r="483" spans="2:14" customFormat="1" x14ac:dyDescent="0.25">
      <c r="B483" s="2"/>
      <c r="C483" s="2"/>
      <c r="D483" s="2"/>
      <c r="E483" s="2"/>
      <c r="F483" s="2"/>
      <c r="G483" s="195"/>
      <c r="H483" s="195"/>
      <c r="I483" s="195"/>
      <c r="J483" s="195"/>
      <c r="K483" s="210"/>
      <c r="L483" s="195"/>
      <c r="M483" s="195"/>
      <c r="N483" s="195"/>
    </row>
    <row r="484" spans="2:14" customFormat="1" x14ac:dyDescent="0.25">
      <c r="B484" s="2"/>
      <c r="C484" s="2"/>
      <c r="D484" s="2"/>
      <c r="E484" s="2"/>
      <c r="F484" s="2"/>
      <c r="G484" s="195"/>
      <c r="H484" s="195"/>
      <c r="I484" s="195"/>
      <c r="J484" s="195"/>
      <c r="K484" s="210"/>
      <c r="L484" s="195"/>
      <c r="M484" s="195"/>
      <c r="N484" s="195"/>
    </row>
    <row r="485" spans="2:14" customFormat="1" x14ac:dyDescent="0.25">
      <c r="B485" s="2"/>
      <c r="C485" s="2"/>
      <c r="D485" s="2"/>
      <c r="E485" s="2"/>
      <c r="F485" s="2"/>
      <c r="G485" s="195"/>
      <c r="H485" s="195"/>
      <c r="I485" s="195"/>
      <c r="J485" s="195"/>
      <c r="K485" s="210"/>
      <c r="L485" s="195"/>
      <c r="M485" s="195"/>
      <c r="N485" s="195"/>
    </row>
    <row r="486" spans="2:14" customFormat="1" x14ac:dyDescent="0.25">
      <c r="B486" s="2"/>
      <c r="C486" s="2"/>
      <c r="D486" s="2"/>
      <c r="E486" s="2"/>
      <c r="F486" s="2"/>
      <c r="G486" s="195"/>
      <c r="H486" s="195"/>
      <c r="I486" s="195"/>
      <c r="J486" s="195"/>
      <c r="K486" s="210"/>
      <c r="L486" s="195"/>
      <c r="M486" s="195"/>
      <c r="N486" s="195"/>
    </row>
    <row r="487" spans="2:14" customFormat="1" x14ac:dyDescent="0.25">
      <c r="B487" s="2"/>
      <c r="C487" s="2"/>
      <c r="D487" s="2"/>
      <c r="E487" s="2"/>
      <c r="F487" s="2"/>
      <c r="G487" s="195"/>
      <c r="H487" s="195"/>
      <c r="I487" s="195"/>
      <c r="J487" s="195"/>
      <c r="K487" s="210"/>
      <c r="L487" s="195"/>
      <c r="M487" s="195"/>
      <c r="N487" s="195"/>
    </row>
    <row r="488" spans="2:14" customFormat="1" x14ac:dyDescent="0.25">
      <c r="B488" s="2"/>
      <c r="C488" s="2"/>
      <c r="D488" s="2"/>
      <c r="E488" s="2"/>
      <c r="F488" s="2"/>
      <c r="G488" s="195"/>
      <c r="H488" s="195"/>
      <c r="I488" s="195"/>
      <c r="J488" s="195"/>
      <c r="K488" s="210"/>
      <c r="L488" s="195"/>
      <c r="M488" s="195"/>
      <c r="N488" s="195"/>
    </row>
    <row r="489" spans="2:14" customFormat="1" x14ac:dyDescent="0.25">
      <c r="B489" s="2"/>
      <c r="C489" s="2"/>
      <c r="D489" s="2"/>
      <c r="E489" s="2"/>
      <c r="F489" s="2"/>
      <c r="G489" s="195"/>
      <c r="H489" s="195"/>
      <c r="I489" s="195"/>
      <c r="J489" s="195"/>
      <c r="K489" s="210"/>
      <c r="L489" s="195"/>
      <c r="M489" s="195"/>
      <c r="N489" s="195"/>
    </row>
    <row r="490" spans="2:14" customFormat="1" x14ac:dyDescent="0.25">
      <c r="B490" s="2"/>
      <c r="C490" s="2"/>
      <c r="D490" s="2"/>
      <c r="E490" s="2"/>
      <c r="F490" s="2"/>
      <c r="G490" s="195"/>
      <c r="H490" s="195"/>
      <c r="I490" s="195"/>
      <c r="J490" s="195"/>
      <c r="K490" s="210"/>
      <c r="L490" s="195"/>
      <c r="M490" s="195"/>
      <c r="N490" s="195"/>
    </row>
    <row r="491" spans="2:14" customFormat="1" x14ac:dyDescent="0.25">
      <c r="B491" s="2"/>
      <c r="C491" s="2"/>
      <c r="D491" s="2"/>
      <c r="E491" s="2"/>
      <c r="F491" s="2"/>
      <c r="G491" s="195"/>
      <c r="H491" s="195"/>
      <c r="I491" s="195"/>
      <c r="J491" s="195"/>
      <c r="K491" s="210"/>
      <c r="L491" s="195"/>
      <c r="M491" s="195"/>
      <c r="N491" s="195"/>
    </row>
    <row r="492" spans="2:14" customFormat="1" x14ac:dyDescent="0.25">
      <c r="B492" s="2"/>
      <c r="C492" s="2"/>
      <c r="D492" s="2"/>
      <c r="E492" s="2"/>
      <c r="F492" s="2"/>
      <c r="G492" s="195"/>
      <c r="H492" s="195"/>
      <c r="I492" s="195"/>
      <c r="J492" s="195"/>
      <c r="K492" s="210"/>
      <c r="L492" s="195"/>
      <c r="M492" s="195"/>
      <c r="N492" s="195"/>
    </row>
    <row r="493" spans="2:14" customFormat="1" x14ac:dyDescent="0.25">
      <c r="B493" s="2"/>
      <c r="C493" s="2"/>
      <c r="D493" s="2"/>
      <c r="E493" s="2"/>
      <c r="F493" s="2"/>
      <c r="G493" s="195"/>
      <c r="H493" s="195"/>
      <c r="I493" s="195"/>
      <c r="J493" s="195"/>
      <c r="K493" s="210"/>
      <c r="L493" s="195"/>
      <c r="M493" s="195"/>
      <c r="N493" s="195"/>
    </row>
    <row r="494" spans="2:14" customFormat="1" x14ac:dyDescent="0.25">
      <c r="B494" s="2"/>
      <c r="C494" s="2"/>
      <c r="D494" s="2"/>
      <c r="E494" s="2"/>
      <c r="F494" s="2"/>
      <c r="G494" s="195"/>
      <c r="H494" s="195"/>
      <c r="I494" s="195"/>
      <c r="J494" s="195"/>
      <c r="K494" s="210"/>
      <c r="L494" s="195"/>
      <c r="M494" s="195"/>
      <c r="N494" s="195"/>
    </row>
    <row r="495" spans="2:14" customFormat="1" x14ac:dyDescent="0.25">
      <c r="B495" s="2"/>
      <c r="C495" s="2"/>
      <c r="D495" s="2"/>
      <c r="E495" s="2"/>
      <c r="F495" s="2"/>
      <c r="G495" s="195"/>
      <c r="H495" s="195"/>
      <c r="I495" s="195"/>
      <c r="J495" s="195"/>
      <c r="K495" s="210"/>
      <c r="L495" s="195"/>
      <c r="M495" s="195"/>
      <c r="N495" s="195"/>
    </row>
    <row r="496" spans="2:14" customFormat="1" x14ac:dyDescent="0.25">
      <c r="B496" s="2"/>
      <c r="C496" s="2"/>
      <c r="D496" s="2"/>
      <c r="E496" s="2"/>
      <c r="F496" s="2"/>
      <c r="G496" s="195"/>
      <c r="H496" s="195"/>
      <c r="I496" s="195"/>
      <c r="J496" s="195"/>
      <c r="K496" s="210"/>
      <c r="L496" s="195"/>
      <c r="M496" s="195"/>
      <c r="N496" s="195"/>
    </row>
    <row r="497" spans="2:14" customFormat="1" x14ac:dyDescent="0.25">
      <c r="B497" s="2"/>
      <c r="C497" s="2"/>
      <c r="D497" s="2"/>
      <c r="E497" s="2"/>
      <c r="F497" s="2"/>
      <c r="G497" s="195"/>
      <c r="H497" s="195"/>
      <c r="I497" s="195"/>
      <c r="J497" s="195"/>
      <c r="K497" s="210"/>
      <c r="L497" s="195"/>
      <c r="M497" s="195"/>
      <c r="N497" s="195"/>
    </row>
    <row r="498" spans="2:14" customFormat="1" x14ac:dyDescent="0.25">
      <c r="B498" s="2"/>
      <c r="C498" s="2"/>
      <c r="D498" s="2"/>
      <c r="E498" s="2"/>
      <c r="F498" s="2"/>
      <c r="G498" s="195"/>
      <c r="H498" s="195"/>
      <c r="I498" s="195"/>
      <c r="J498" s="195"/>
      <c r="K498" s="210"/>
      <c r="L498" s="195"/>
      <c r="M498" s="195"/>
      <c r="N498" s="195"/>
    </row>
    <row r="499" spans="2:14" customFormat="1" x14ac:dyDescent="0.25">
      <c r="B499" s="2"/>
      <c r="C499" s="2"/>
      <c r="D499" s="2"/>
      <c r="E499" s="2"/>
      <c r="F499" s="2"/>
      <c r="G499" s="195"/>
      <c r="H499" s="195"/>
      <c r="I499" s="195"/>
      <c r="J499" s="195"/>
      <c r="K499" s="210"/>
      <c r="L499" s="195"/>
      <c r="M499" s="195"/>
      <c r="N499" s="195"/>
    </row>
    <row r="500" spans="2:14" customFormat="1" x14ac:dyDescent="0.25">
      <c r="B500" s="2"/>
      <c r="C500" s="2"/>
      <c r="D500" s="2"/>
      <c r="E500" s="2"/>
      <c r="F500" s="2"/>
      <c r="G500" s="195"/>
      <c r="H500" s="195"/>
      <c r="I500" s="195"/>
      <c r="J500" s="195"/>
      <c r="K500" s="210"/>
      <c r="L500" s="195"/>
      <c r="M500" s="195"/>
      <c r="N500" s="195"/>
    </row>
    <row r="501" spans="2:14" customFormat="1" x14ac:dyDescent="0.25">
      <c r="B501" s="2"/>
      <c r="C501" s="2"/>
      <c r="D501" s="2"/>
      <c r="E501" s="2"/>
      <c r="F501" s="2"/>
      <c r="G501" s="195"/>
      <c r="H501" s="195"/>
      <c r="I501" s="195"/>
      <c r="J501" s="195"/>
      <c r="K501" s="210"/>
      <c r="L501" s="195"/>
      <c r="M501" s="195"/>
      <c r="N501" s="195"/>
    </row>
    <row r="502" spans="2:14" customFormat="1" x14ac:dyDescent="0.25">
      <c r="B502" s="2"/>
      <c r="C502" s="2"/>
      <c r="D502" s="2"/>
      <c r="E502" s="2"/>
      <c r="F502" s="2"/>
      <c r="G502" s="195"/>
      <c r="H502" s="195"/>
      <c r="I502" s="195"/>
      <c r="J502" s="195"/>
      <c r="K502" s="210"/>
      <c r="L502" s="195"/>
      <c r="M502" s="195"/>
      <c r="N502" s="195"/>
    </row>
    <row r="503" spans="2:14" customFormat="1" x14ac:dyDescent="0.25">
      <c r="B503" s="2"/>
      <c r="C503" s="2"/>
      <c r="D503" s="2"/>
      <c r="E503" s="2"/>
      <c r="F503" s="2"/>
      <c r="G503" s="195"/>
      <c r="H503" s="195"/>
      <c r="I503" s="195"/>
      <c r="J503" s="195"/>
      <c r="K503" s="210"/>
      <c r="L503" s="195"/>
      <c r="M503" s="195"/>
      <c r="N503" s="195"/>
    </row>
    <row r="504" spans="2:14" customFormat="1" x14ac:dyDescent="0.25">
      <c r="B504" s="2"/>
      <c r="C504" s="2"/>
      <c r="D504" s="2"/>
      <c r="E504" s="2"/>
      <c r="F504" s="2"/>
      <c r="G504" s="195"/>
      <c r="H504" s="195"/>
      <c r="I504" s="195"/>
      <c r="J504" s="195"/>
      <c r="K504" s="210"/>
      <c r="L504" s="195"/>
      <c r="M504" s="195"/>
      <c r="N504" s="195"/>
    </row>
    <row r="505" spans="2:14" customFormat="1" x14ac:dyDescent="0.25">
      <c r="B505" s="2"/>
      <c r="C505" s="2"/>
      <c r="D505" s="2"/>
      <c r="E505" s="2"/>
      <c r="F505" s="2"/>
      <c r="G505" s="195"/>
      <c r="H505" s="195"/>
      <c r="I505" s="195"/>
      <c r="J505" s="195"/>
      <c r="K505" s="210"/>
      <c r="L505" s="195"/>
      <c r="M505" s="195"/>
      <c r="N505" s="195"/>
    </row>
    <row r="506" spans="2:14" customFormat="1" x14ac:dyDescent="0.25">
      <c r="B506" s="2"/>
      <c r="C506" s="2"/>
      <c r="D506" s="2"/>
      <c r="E506" s="2"/>
      <c r="F506" s="2"/>
      <c r="G506" s="195"/>
      <c r="H506" s="195"/>
      <c r="I506" s="195"/>
      <c r="J506" s="195"/>
      <c r="K506" s="210"/>
      <c r="L506" s="195"/>
      <c r="M506" s="195"/>
      <c r="N506" s="195"/>
    </row>
    <row r="507" spans="2:14" customFormat="1" x14ac:dyDescent="0.25">
      <c r="B507" s="2"/>
      <c r="C507" s="2"/>
      <c r="D507" s="2"/>
      <c r="E507" s="2"/>
      <c r="F507" s="2"/>
      <c r="G507" s="195"/>
      <c r="H507" s="195"/>
      <c r="I507" s="195"/>
      <c r="J507" s="195"/>
      <c r="K507" s="210"/>
      <c r="L507" s="195"/>
      <c r="M507" s="195"/>
      <c r="N507" s="195"/>
    </row>
    <row r="508" spans="2:14" customFormat="1" x14ac:dyDescent="0.25">
      <c r="B508" s="2"/>
      <c r="C508" s="2"/>
      <c r="D508" s="2"/>
      <c r="E508" s="2"/>
      <c r="F508" s="2"/>
      <c r="G508" s="195"/>
      <c r="H508" s="195"/>
      <c r="I508" s="195"/>
      <c r="J508" s="195"/>
      <c r="K508" s="210"/>
      <c r="L508" s="195"/>
      <c r="M508" s="195"/>
      <c r="N508" s="195"/>
    </row>
    <row r="509" spans="2:14" customFormat="1" x14ac:dyDescent="0.25">
      <c r="B509" s="2"/>
      <c r="C509" s="2"/>
      <c r="D509" s="2"/>
      <c r="E509" s="2"/>
      <c r="F509" s="2"/>
      <c r="G509" s="195"/>
      <c r="H509" s="195"/>
      <c r="I509" s="195"/>
      <c r="J509" s="195"/>
      <c r="K509" s="210"/>
      <c r="L509" s="195"/>
      <c r="M509" s="195"/>
      <c r="N509" s="195"/>
    </row>
    <row r="510" spans="2:14" customFormat="1" x14ac:dyDescent="0.25">
      <c r="B510" s="2"/>
      <c r="C510" s="2"/>
      <c r="D510" s="2"/>
      <c r="E510" s="2"/>
      <c r="F510" s="2"/>
      <c r="G510" s="195"/>
      <c r="H510" s="195"/>
      <c r="I510" s="195"/>
      <c r="J510" s="195"/>
      <c r="K510" s="210"/>
      <c r="L510" s="195"/>
      <c r="M510" s="195"/>
      <c r="N510" s="195"/>
    </row>
    <row r="511" spans="2:14" customFormat="1" x14ac:dyDescent="0.25">
      <c r="B511" s="2"/>
      <c r="C511" s="2"/>
      <c r="D511" s="2"/>
      <c r="E511" s="2"/>
      <c r="F511" s="2"/>
      <c r="G511" s="195"/>
      <c r="H511" s="195"/>
      <c r="I511" s="195"/>
      <c r="J511" s="195"/>
      <c r="K511" s="210"/>
      <c r="L511" s="195"/>
      <c r="M511" s="195"/>
      <c r="N511" s="195"/>
    </row>
    <row r="512" spans="2:14" customFormat="1" x14ac:dyDescent="0.25">
      <c r="B512" s="2"/>
      <c r="C512" s="2"/>
      <c r="D512" s="2"/>
      <c r="E512" s="2"/>
      <c r="F512" s="2"/>
      <c r="G512" s="195"/>
      <c r="H512" s="195"/>
      <c r="I512" s="195"/>
      <c r="J512" s="195"/>
      <c r="K512" s="210"/>
      <c r="L512" s="195"/>
      <c r="M512" s="195"/>
      <c r="N512" s="195"/>
    </row>
    <row r="513" spans="2:14" customFormat="1" x14ac:dyDescent="0.25">
      <c r="B513" s="2"/>
      <c r="C513" s="2"/>
      <c r="D513" s="2"/>
      <c r="E513" s="2"/>
      <c r="F513" s="2"/>
      <c r="G513" s="195"/>
      <c r="H513" s="195"/>
      <c r="I513" s="195"/>
      <c r="J513" s="195"/>
      <c r="K513" s="210"/>
      <c r="L513" s="195"/>
      <c r="M513" s="195"/>
      <c r="N513" s="195"/>
    </row>
    <row r="514" spans="2:14" customFormat="1" x14ac:dyDescent="0.25">
      <c r="B514" s="2"/>
      <c r="C514" s="2"/>
      <c r="D514" s="2"/>
      <c r="E514" s="2"/>
      <c r="F514" s="2"/>
      <c r="G514" s="195"/>
      <c r="H514" s="195"/>
      <c r="I514" s="195"/>
      <c r="J514" s="195"/>
      <c r="K514" s="210"/>
      <c r="L514" s="195"/>
      <c r="M514" s="195"/>
      <c r="N514" s="195"/>
    </row>
    <row r="515" spans="2:14" customFormat="1" x14ac:dyDescent="0.25">
      <c r="B515" s="2"/>
      <c r="C515" s="2"/>
      <c r="D515" s="2"/>
      <c r="E515" s="2"/>
      <c r="F515" s="2"/>
      <c r="G515" s="195"/>
      <c r="H515" s="195"/>
      <c r="I515" s="195"/>
      <c r="J515" s="195"/>
      <c r="K515" s="210"/>
      <c r="L515" s="195"/>
      <c r="M515" s="195"/>
      <c r="N515" s="195"/>
    </row>
    <row r="516" spans="2:14" customFormat="1" x14ac:dyDescent="0.25">
      <c r="B516" s="2"/>
      <c r="C516" s="2"/>
      <c r="D516" s="2"/>
      <c r="E516" s="2"/>
      <c r="F516" s="2"/>
      <c r="G516" s="195"/>
      <c r="H516" s="195"/>
      <c r="I516" s="195"/>
      <c r="J516" s="195"/>
      <c r="K516" s="210"/>
      <c r="L516" s="195"/>
      <c r="M516" s="195"/>
      <c r="N516" s="195"/>
    </row>
    <row r="517" spans="2:14" customFormat="1" x14ac:dyDescent="0.25">
      <c r="B517" s="2"/>
      <c r="C517" s="2"/>
      <c r="D517" s="2"/>
      <c r="E517" s="2"/>
      <c r="F517" s="2"/>
      <c r="G517" s="195"/>
      <c r="H517" s="195"/>
      <c r="I517" s="195"/>
      <c r="J517" s="195"/>
      <c r="K517" s="210"/>
      <c r="L517" s="195"/>
      <c r="M517" s="195"/>
      <c r="N517" s="195"/>
    </row>
    <row r="518" spans="2:14" customFormat="1" x14ac:dyDescent="0.25">
      <c r="B518" s="2"/>
      <c r="C518" s="2"/>
      <c r="D518" s="2"/>
      <c r="E518" s="2"/>
      <c r="F518" s="2"/>
      <c r="G518" s="195"/>
      <c r="H518" s="195"/>
      <c r="I518" s="195"/>
      <c r="J518" s="195"/>
      <c r="K518" s="210"/>
      <c r="L518" s="195"/>
      <c r="M518" s="195"/>
      <c r="N518" s="195"/>
    </row>
    <row r="519" spans="2:14" customFormat="1" x14ac:dyDescent="0.25">
      <c r="B519" s="2"/>
      <c r="C519" s="2"/>
      <c r="D519" s="2"/>
      <c r="E519" s="2"/>
      <c r="F519" s="2"/>
      <c r="G519" s="195"/>
      <c r="H519" s="195"/>
      <c r="I519" s="195"/>
      <c r="J519" s="195"/>
      <c r="K519" s="210"/>
      <c r="L519" s="195"/>
      <c r="M519" s="195"/>
      <c r="N519" s="195"/>
    </row>
    <row r="520" spans="2:14" customFormat="1" x14ac:dyDescent="0.25">
      <c r="B520" s="2"/>
      <c r="C520" s="2"/>
      <c r="D520" s="2"/>
      <c r="E520" s="2"/>
      <c r="F520" s="2"/>
      <c r="G520" s="195"/>
      <c r="H520" s="195"/>
      <c r="I520" s="195"/>
      <c r="J520" s="195"/>
      <c r="K520" s="210"/>
      <c r="L520" s="195"/>
      <c r="M520" s="195"/>
      <c r="N520" s="195"/>
    </row>
    <row r="521" spans="2:14" customFormat="1" x14ac:dyDescent="0.25">
      <c r="B521" s="2"/>
      <c r="C521" s="2"/>
      <c r="D521" s="2"/>
      <c r="E521" s="2"/>
      <c r="F521" s="2"/>
      <c r="G521" s="195"/>
      <c r="H521" s="195"/>
      <c r="I521" s="195"/>
      <c r="J521" s="195"/>
      <c r="K521" s="210"/>
      <c r="L521" s="195"/>
      <c r="M521" s="195"/>
      <c r="N521" s="195"/>
    </row>
    <row r="522" spans="2:14" customFormat="1" x14ac:dyDescent="0.25">
      <c r="B522" s="2"/>
      <c r="C522" s="2"/>
      <c r="D522" s="2"/>
      <c r="E522" s="2"/>
      <c r="F522" s="2"/>
      <c r="G522" s="195"/>
      <c r="H522" s="195"/>
      <c r="I522" s="195"/>
      <c r="J522" s="195"/>
      <c r="K522" s="210"/>
      <c r="L522" s="195"/>
      <c r="M522" s="195"/>
      <c r="N522" s="195"/>
    </row>
    <row r="523" spans="2:14" customFormat="1" x14ac:dyDescent="0.25">
      <c r="B523" s="2"/>
      <c r="C523" s="2"/>
      <c r="D523" s="2"/>
      <c r="E523" s="2"/>
      <c r="F523" s="2"/>
      <c r="G523" s="195"/>
      <c r="H523" s="195"/>
      <c r="I523" s="195"/>
      <c r="J523" s="195"/>
      <c r="K523" s="210"/>
      <c r="L523" s="195"/>
      <c r="M523" s="195"/>
      <c r="N523" s="195"/>
    </row>
    <row r="524" spans="2:14" customFormat="1" x14ac:dyDescent="0.25">
      <c r="B524" s="2"/>
      <c r="C524" s="2"/>
      <c r="D524" s="2"/>
      <c r="E524" s="2"/>
      <c r="F524" s="2"/>
      <c r="G524" s="195"/>
      <c r="H524" s="195"/>
      <c r="I524" s="195"/>
      <c r="J524" s="195"/>
      <c r="K524" s="210"/>
      <c r="L524" s="195"/>
      <c r="M524" s="195"/>
      <c r="N524" s="195"/>
    </row>
    <row r="525" spans="2:14" customFormat="1" x14ac:dyDescent="0.25">
      <c r="B525" s="2"/>
      <c r="C525" s="2"/>
      <c r="D525" s="2"/>
      <c r="E525" s="2"/>
      <c r="F525" s="2"/>
      <c r="G525" s="195"/>
      <c r="H525" s="195"/>
      <c r="I525" s="195"/>
      <c r="J525" s="195"/>
      <c r="K525" s="210"/>
      <c r="L525" s="195"/>
      <c r="M525" s="195"/>
      <c r="N525" s="195"/>
    </row>
    <row r="526" spans="2:14" customFormat="1" x14ac:dyDescent="0.25">
      <c r="B526" s="2"/>
      <c r="C526" s="2"/>
      <c r="D526" s="2"/>
      <c r="E526" s="2"/>
      <c r="F526" s="2"/>
      <c r="G526" s="195"/>
      <c r="H526" s="195"/>
      <c r="I526" s="195"/>
      <c r="J526" s="195"/>
      <c r="K526" s="210"/>
      <c r="L526" s="195"/>
      <c r="M526" s="195"/>
      <c r="N526" s="195"/>
    </row>
    <row r="527" spans="2:14" customFormat="1" x14ac:dyDescent="0.25">
      <c r="B527" s="2"/>
      <c r="C527" s="2"/>
      <c r="D527" s="2"/>
      <c r="E527" s="2"/>
      <c r="F527" s="2"/>
      <c r="G527" s="195"/>
      <c r="H527" s="195"/>
      <c r="I527" s="195"/>
      <c r="J527" s="195"/>
      <c r="K527" s="210"/>
      <c r="L527" s="195"/>
      <c r="M527" s="195"/>
      <c r="N527" s="195"/>
    </row>
    <row r="528" spans="2:14" customFormat="1" x14ac:dyDescent="0.25">
      <c r="B528" s="2"/>
      <c r="C528" s="2"/>
      <c r="D528" s="2"/>
      <c r="E528" s="2"/>
      <c r="F528" s="2"/>
      <c r="G528" s="195"/>
      <c r="H528" s="195"/>
      <c r="I528" s="195"/>
      <c r="J528" s="195"/>
      <c r="K528" s="210"/>
      <c r="L528" s="195"/>
      <c r="M528" s="195"/>
      <c r="N528" s="195"/>
    </row>
    <row r="529" spans="2:14" customFormat="1" x14ac:dyDescent="0.25">
      <c r="B529" s="2"/>
      <c r="C529" s="2"/>
      <c r="D529" s="2"/>
      <c r="E529" s="2"/>
      <c r="F529" s="2"/>
      <c r="G529" s="195"/>
      <c r="H529" s="195"/>
      <c r="I529" s="195"/>
      <c r="J529" s="195"/>
      <c r="K529" s="210"/>
      <c r="L529" s="195"/>
      <c r="M529" s="195"/>
      <c r="N529" s="195"/>
    </row>
    <row r="530" spans="2:14" customFormat="1" x14ac:dyDescent="0.25">
      <c r="B530" s="2"/>
      <c r="C530" s="2"/>
      <c r="D530" s="2"/>
      <c r="E530" s="2"/>
      <c r="F530" s="2"/>
      <c r="G530" s="195"/>
      <c r="H530" s="195"/>
      <c r="I530" s="195"/>
      <c r="J530" s="195"/>
      <c r="K530" s="210"/>
      <c r="L530" s="195"/>
      <c r="M530" s="195"/>
      <c r="N530" s="195"/>
    </row>
    <row r="531" spans="2:14" customFormat="1" x14ac:dyDescent="0.25">
      <c r="B531" s="2"/>
      <c r="C531" s="2"/>
      <c r="D531" s="2"/>
      <c r="E531" s="2"/>
      <c r="F531" s="2"/>
      <c r="G531" s="195"/>
      <c r="H531" s="195"/>
      <c r="I531" s="195"/>
      <c r="J531" s="195"/>
      <c r="K531" s="210"/>
      <c r="L531" s="195"/>
      <c r="M531" s="195"/>
      <c r="N531" s="195"/>
    </row>
    <row r="532" spans="2:14" customFormat="1" x14ac:dyDescent="0.25">
      <c r="B532" s="2"/>
      <c r="C532" s="2"/>
      <c r="D532" s="2"/>
      <c r="E532" s="2"/>
      <c r="F532" s="2"/>
      <c r="G532" s="195"/>
      <c r="H532" s="195"/>
      <c r="I532" s="195"/>
      <c r="J532" s="195"/>
      <c r="K532" s="210"/>
      <c r="L532" s="195"/>
      <c r="M532" s="195"/>
      <c r="N532" s="195"/>
    </row>
    <row r="533" spans="2:14" customFormat="1" x14ac:dyDescent="0.25">
      <c r="B533" s="2"/>
      <c r="C533" s="2"/>
      <c r="D533" s="2"/>
      <c r="E533" s="2"/>
      <c r="F533" s="2"/>
      <c r="G533" s="195"/>
      <c r="H533" s="195"/>
      <c r="I533" s="195"/>
      <c r="J533" s="195"/>
      <c r="K533" s="210"/>
      <c r="L533" s="195"/>
      <c r="M533" s="195"/>
      <c r="N533" s="195"/>
    </row>
    <row r="534" spans="2:14" customFormat="1" x14ac:dyDescent="0.25">
      <c r="B534" s="2"/>
      <c r="C534" s="2"/>
      <c r="D534" s="2"/>
      <c r="E534" s="2"/>
      <c r="F534" s="2"/>
      <c r="G534" s="195"/>
      <c r="H534" s="195"/>
      <c r="I534" s="195"/>
      <c r="J534" s="195"/>
      <c r="K534" s="210"/>
      <c r="L534" s="195"/>
      <c r="M534" s="195"/>
      <c r="N534" s="195"/>
    </row>
    <row r="535" spans="2:14" customFormat="1" x14ac:dyDescent="0.25">
      <c r="B535" s="2"/>
      <c r="C535" s="2"/>
      <c r="D535" s="2"/>
      <c r="E535" s="2"/>
      <c r="F535" s="2"/>
      <c r="G535" s="195"/>
      <c r="H535" s="195"/>
      <c r="I535" s="195"/>
      <c r="J535" s="195"/>
      <c r="K535" s="210"/>
      <c r="L535" s="195"/>
      <c r="M535" s="195"/>
      <c r="N535" s="195"/>
    </row>
    <row r="536" spans="2:14" customFormat="1" x14ac:dyDescent="0.25">
      <c r="B536" s="2"/>
      <c r="C536" s="2"/>
      <c r="D536" s="2"/>
      <c r="E536" s="2"/>
      <c r="F536" s="2"/>
      <c r="G536" s="195"/>
      <c r="H536" s="195"/>
      <c r="I536" s="195"/>
      <c r="J536" s="195"/>
      <c r="K536" s="210"/>
      <c r="L536" s="195"/>
      <c r="M536" s="195"/>
      <c r="N536" s="195"/>
    </row>
    <row r="537" spans="2:14" customFormat="1" x14ac:dyDescent="0.25">
      <c r="B537" s="2"/>
      <c r="C537" s="2"/>
      <c r="D537" s="2"/>
      <c r="E537" s="2"/>
      <c r="F537" s="2"/>
      <c r="G537" s="195"/>
      <c r="H537" s="195"/>
      <c r="I537" s="195"/>
      <c r="J537" s="195"/>
      <c r="K537" s="210"/>
      <c r="L537" s="195"/>
      <c r="M537" s="195"/>
      <c r="N537" s="195"/>
    </row>
    <row r="538" spans="2:14" customFormat="1" x14ac:dyDescent="0.25">
      <c r="B538" s="2"/>
      <c r="C538" s="2"/>
      <c r="D538" s="2"/>
      <c r="E538" s="2"/>
      <c r="F538" s="2"/>
      <c r="G538" s="195"/>
      <c r="H538" s="195"/>
      <c r="I538" s="195"/>
      <c r="J538" s="195"/>
      <c r="K538" s="210"/>
      <c r="L538" s="195"/>
      <c r="M538" s="195"/>
      <c r="N538" s="195"/>
    </row>
    <row r="539" spans="2:14" customFormat="1" x14ac:dyDescent="0.25">
      <c r="B539" s="2"/>
      <c r="C539" s="2"/>
      <c r="D539" s="2"/>
      <c r="E539" s="2"/>
      <c r="F539" s="2"/>
      <c r="G539" s="195"/>
      <c r="H539" s="195"/>
      <c r="I539" s="195"/>
      <c r="J539" s="195"/>
      <c r="K539" s="210"/>
      <c r="L539" s="195"/>
      <c r="M539" s="195"/>
      <c r="N539" s="195"/>
    </row>
    <row r="540" spans="2:14" customFormat="1" x14ac:dyDescent="0.25">
      <c r="B540" s="2"/>
      <c r="C540" s="2"/>
      <c r="D540" s="2"/>
      <c r="E540" s="2"/>
      <c r="F540" s="2"/>
      <c r="G540" s="195"/>
      <c r="H540" s="195"/>
      <c r="I540" s="195"/>
      <c r="J540" s="195"/>
      <c r="K540" s="210"/>
      <c r="L540" s="195"/>
      <c r="M540" s="195"/>
      <c r="N540" s="195"/>
    </row>
    <row r="541" spans="2:14" customFormat="1" x14ac:dyDescent="0.25">
      <c r="B541" s="2"/>
      <c r="C541" s="2"/>
      <c r="D541" s="2"/>
      <c r="E541" s="2"/>
      <c r="F541" s="2"/>
      <c r="G541" s="195"/>
      <c r="H541" s="195"/>
      <c r="I541" s="195"/>
      <c r="J541" s="195"/>
      <c r="K541" s="210"/>
      <c r="L541" s="195"/>
      <c r="M541" s="195"/>
      <c r="N541" s="195"/>
    </row>
    <row r="542" spans="2:14" customFormat="1" x14ac:dyDescent="0.25">
      <c r="B542" s="2"/>
      <c r="C542" s="2"/>
      <c r="D542" s="2"/>
      <c r="E542" s="2"/>
      <c r="F542" s="2"/>
      <c r="G542" s="195"/>
      <c r="H542" s="195"/>
      <c r="I542" s="195"/>
      <c r="J542" s="195"/>
      <c r="K542" s="210"/>
      <c r="L542" s="195"/>
      <c r="M542" s="195"/>
      <c r="N542" s="195"/>
    </row>
    <row r="543" spans="2:14" customFormat="1" x14ac:dyDescent="0.25">
      <c r="B543" s="2"/>
      <c r="C543" s="2"/>
      <c r="D543" s="2"/>
      <c r="E543" s="2"/>
      <c r="F543" s="2"/>
      <c r="G543" s="195"/>
      <c r="H543" s="195"/>
      <c r="I543" s="195"/>
      <c r="J543" s="195"/>
      <c r="K543" s="210"/>
      <c r="L543" s="195"/>
      <c r="M543" s="195"/>
      <c r="N543" s="195"/>
    </row>
    <row r="544" spans="2:14" customFormat="1" x14ac:dyDescent="0.25">
      <c r="B544" s="2"/>
      <c r="C544" s="2"/>
      <c r="D544" s="2"/>
      <c r="E544" s="2"/>
      <c r="F544" s="2"/>
      <c r="G544" s="195"/>
      <c r="H544" s="195"/>
      <c r="I544" s="195"/>
      <c r="J544" s="195"/>
      <c r="K544" s="210"/>
      <c r="L544" s="195"/>
      <c r="M544" s="195"/>
      <c r="N544" s="195"/>
    </row>
    <row r="545" spans="2:14" customFormat="1" x14ac:dyDescent="0.25">
      <c r="B545" s="2"/>
      <c r="C545" s="2"/>
      <c r="D545" s="2"/>
      <c r="E545" s="2"/>
      <c r="F545" s="2"/>
      <c r="G545" s="195"/>
      <c r="H545" s="195"/>
      <c r="I545" s="195"/>
      <c r="J545" s="195"/>
      <c r="K545" s="210"/>
      <c r="L545" s="195"/>
      <c r="M545" s="195"/>
      <c r="N545" s="195"/>
    </row>
    <row r="546" spans="2:14" customFormat="1" x14ac:dyDescent="0.25">
      <c r="B546" s="2"/>
      <c r="C546" s="2"/>
      <c r="D546" s="2"/>
      <c r="E546" s="2"/>
      <c r="F546" s="2"/>
      <c r="G546" s="195"/>
      <c r="H546" s="195"/>
      <c r="I546" s="195"/>
      <c r="J546" s="195"/>
      <c r="K546" s="210"/>
      <c r="L546" s="195"/>
      <c r="M546" s="195"/>
      <c r="N546" s="195"/>
    </row>
    <row r="547" spans="2:14" customFormat="1" x14ac:dyDescent="0.25">
      <c r="B547" s="2"/>
      <c r="C547" s="2"/>
      <c r="D547" s="2"/>
      <c r="E547" s="2"/>
      <c r="F547" s="2"/>
      <c r="G547" s="195"/>
      <c r="H547" s="195"/>
      <c r="I547" s="195"/>
      <c r="J547" s="195"/>
      <c r="K547" s="210"/>
      <c r="L547" s="195"/>
      <c r="M547" s="195"/>
      <c r="N547" s="195"/>
    </row>
    <row r="548" spans="2:14" customFormat="1" x14ac:dyDescent="0.25">
      <c r="B548" s="2"/>
      <c r="C548" s="2"/>
      <c r="D548" s="2"/>
      <c r="E548" s="2"/>
      <c r="F548" s="2"/>
      <c r="G548" s="195"/>
      <c r="H548" s="195"/>
      <c r="I548" s="195"/>
      <c r="J548" s="195"/>
      <c r="K548" s="210"/>
      <c r="L548" s="195"/>
      <c r="M548" s="195"/>
      <c r="N548" s="195"/>
    </row>
    <row r="549" spans="2:14" customFormat="1" x14ac:dyDescent="0.25">
      <c r="B549" s="2"/>
      <c r="C549" s="2"/>
      <c r="D549" s="2"/>
      <c r="E549" s="2"/>
      <c r="F549" s="2"/>
      <c r="G549" s="195"/>
      <c r="H549" s="195"/>
      <c r="I549" s="195"/>
      <c r="J549" s="195"/>
      <c r="K549" s="210"/>
      <c r="L549" s="195"/>
      <c r="M549" s="195"/>
      <c r="N549" s="195"/>
    </row>
    <row r="550" spans="2:14" customFormat="1" x14ac:dyDescent="0.25">
      <c r="B550" s="2"/>
      <c r="C550" s="2"/>
      <c r="D550" s="2"/>
      <c r="E550" s="2"/>
      <c r="F550" s="2"/>
      <c r="G550" s="195"/>
      <c r="H550" s="195"/>
      <c r="I550" s="195"/>
      <c r="J550" s="195"/>
      <c r="K550" s="210"/>
      <c r="L550" s="195"/>
      <c r="M550" s="195"/>
      <c r="N550" s="195"/>
    </row>
    <row r="551" spans="2:14" customFormat="1" x14ac:dyDescent="0.25">
      <c r="B551" s="2"/>
      <c r="C551" s="2"/>
      <c r="D551" s="2"/>
      <c r="E551" s="2"/>
      <c r="F551" s="2"/>
      <c r="G551" s="195"/>
      <c r="H551" s="195"/>
      <c r="I551" s="195"/>
      <c r="J551" s="195"/>
      <c r="K551" s="210"/>
      <c r="L551" s="195"/>
      <c r="M551" s="195"/>
      <c r="N551" s="195"/>
    </row>
    <row r="552" spans="2:14" customFormat="1" x14ac:dyDescent="0.25">
      <c r="B552" s="2"/>
      <c r="C552" s="2"/>
      <c r="D552" s="2"/>
      <c r="E552" s="2"/>
      <c r="F552" s="2"/>
      <c r="G552" s="195"/>
      <c r="H552" s="195"/>
      <c r="I552" s="195"/>
      <c r="J552" s="195"/>
      <c r="K552" s="210"/>
      <c r="L552" s="195"/>
      <c r="M552" s="195"/>
      <c r="N552" s="195"/>
    </row>
    <row r="553" spans="2:14" customFormat="1" x14ac:dyDescent="0.25">
      <c r="B553" s="2"/>
      <c r="C553" s="2"/>
      <c r="D553" s="2"/>
      <c r="E553" s="2"/>
      <c r="F553" s="2"/>
      <c r="G553" s="195"/>
      <c r="H553" s="195"/>
      <c r="I553" s="195"/>
      <c r="J553" s="195"/>
      <c r="K553" s="210"/>
      <c r="L553" s="195"/>
      <c r="M553" s="195"/>
      <c r="N553" s="195"/>
    </row>
    <row r="554" spans="2:14" customFormat="1" x14ac:dyDescent="0.25">
      <c r="B554" s="2"/>
      <c r="C554" s="2"/>
      <c r="D554" s="2"/>
      <c r="E554" s="2"/>
      <c r="F554" s="2"/>
      <c r="G554" s="195"/>
      <c r="H554" s="195"/>
      <c r="I554" s="195"/>
      <c r="J554" s="195"/>
      <c r="K554" s="210"/>
      <c r="L554" s="195"/>
      <c r="M554" s="195"/>
      <c r="N554" s="195"/>
    </row>
    <row r="555" spans="2:14" customFormat="1" x14ac:dyDescent="0.25">
      <c r="B555" s="2"/>
      <c r="C555" s="2"/>
      <c r="D555" s="2"/>
      <c r="E555" s="2"/>
      <c r="F555" s="2"/>
      <c r="G555" s="195"/>
      <c r="H555" s="195"/>
      <c r="I555" s="195"/>
      <c r="J555" s="195"/>
      <c r="K555" s="210"/>
      <c r="L555" s="195"/>
      <c r="M555" s="195"/>
      <c r="N555" s="195"/>
    </row>
    <row r="556" spans="2:14" customFormat="1" x14ac:dyDescent="0.25">
      <c r="B556" s="2"/>
      <c r="C556" s="2"/>
      <c r="D556" s="2"/>
      <c r="E556" s="2"/>
      <c r="F556" s="2"/>
      <c r="G556" s="195"/>
      <c r="H556" s="195"/>
      <c r="I556" s="195"/>
      <c r="J556" s="195"/>
      <c r="K556" s="210"/>
      <c r="L556" s="195"/>
      <c r="M556" s="195"/>
      <c r="N556" s="195"/>
    </row>
    <row r="557" spans="2:14" customFormat="1" x14ac:dyDescent="0.25">
      <c r="B557" s="2"/>
      <c r="C557" s="2"/>
      <c r="D557" s="2"/>
      <c r="E557" s="2"/>
      <c r="F557" s="2"/>
      <c r="G557" s="195"/>
      <c r="H557" s="195"/>
      <c r="I557" s="195"/>
      <c r="J557" s="195"/>
      <c r="K557" s="210"/>
      <c r="L557" s="195"/>
      <c r="M557" s="195"/>
      <c r="N557" s="195"/>
    </row>
    <row r="558" spans="2:14" customFormat="1" x14ac:dyDescent="0.25">
      <c r="B558" s="2"/>
      <c r="C558" s="2"/>
      <c r="D558" s="2"/>
      <c r="E558" s="2"/>
      <c r="F558" s="2"/>
      <c r="G558" s="195"/>
      <c r="H558" s="195"/>
      <c r="I558" s="195"/>
      <c r="J558" s="195"/>
      <c r="K558" s="210"/>
      <c r="L558" s="195"/>
      <c r="M558" s="195"/>
      <c r="N558" s="195"/>
    </row>
    <row r="559" spans="2:14" customFormat="1" x14ac:dyDescent="0.25">
      <c r="B559" s="2"/>
      <c r="C559" s="2"/>
      <c r="D559" s="2"/>
      <c r="E559" s="2"/>
      <c r="F559" s="2"/>
      <c r="G559" s="195"/>
      <c r="H559" s="195"/>
      <c r="I559" s="195"/>
      <c r="J559" s="195"/>
      <c r="K559" s="210"/>
      <c r="L559" s="195"/>
      <c r="M559" s="195"/>
      <c r="N559" s="195"/>
    </row>
    <row r="560" spans="2:14" customFormat="1" x14ac:dyDescent="0.25">
      <c r="B560" s="2"/>
      <c r="C560" s="2"/>
      <c r="D560" s="2"/>
      <c r="E560" s="2"/>
      <c r="F560" s="2"/>
      <c r="G560" s="195"/>
      <c r="H560" s="195"/>
      <c r="I560" s="195"/>
      <c r="J560" s="195"/>
      <c r="K560" s="210"/>
      <c r="L560" s="195"/>
      <c r="M560" s="195"/>
      <c r="N560" s="195"/>
    </row>
    <row r="561" spans="2:14" customFormat="1" x14ac:dyDescent="0.25">
      <c r="B561" s="2"/>
      <c r="C561" s="2"/>
      <c r="D561" s="2"/>
      <c r="E561" s="2"/>
      <c r="F561" s="2"/>
      <c r="G561" s="195"/>
      <c r="H561" s="195"/>
      <c r="I561" s="195"/>
      <c r="J561" s="195"/>
      <c r="K561" s="210"/>
      <c r="L561" s="195"/>
      <c r="M561" s="195"/>
      <c r="N561" s="195"/>
    </row>
    <row r="562" spans="2:14" customFormat="1" x14ac:dyDescent="0.25">
      <c r="B562" s="2"/>
      <c r="C562" s="2"/>
      <c r="D562" s="2"/>
      <c r="E562" s="2"/>
      <c r="F562" s="2"/>
      <c r="G562" s="195"/>
      <c r="H562" s="195"/>
      <c r="I562" s="195"/>
      <c r="J562" s="195"/>
      <c r="K562" s="210"/>
      <c r="L562" s="195"/>
      <c r="M562" s="195"/>
      <c r="N562" s="195"/>
    </row>
    <row r="563" spans="2:14" customFormat="1" x14ac:dyDescent="0.25">
      <c r="B563" s="2"/>
      <c r="C563" s="2"/>
      <c r="D563" s="2"/>
      <c r="E563" s="2"/>
      <c r="F563" s="2"/>
      <c r="G563" s="195"/>
      <c r="H563" s="195"/>
      <c r="I563" s="195"/>
      <c r="J563" s="195"/>
      <c r="K563" s="210"/>
      <c r="L563" s="195"/>
      <c r="M563" s="195"/>
      <c r="N563" s="195"/>
    </row>
    <row r="564" spans="2:14" customFormat="1" x14ac:dyDescent="0.25">
      <c r="B564" s="2"/>
      <c r="C564" s="2"/>
      <c r="D564" s="2"/>
      <c r="E564" s="2"/>
      <c r="F564" s="2"/>
      <c r="G564" s="195"/>
      <c r="H564" s="195"/>
      <c r="I564" s="195"/>
      <c r="J564" s="195"/>
      <c r="K564" s="210"/>
      <c r="L564" s="195"/>
      <c r="M564" s="195"/>
      <c r="N564" s="195"/>
    </row>
    <row r="565" spans="2:14" customFormat="1" x14ac:dyDescent="0.25">
      <c r="B565" s="2"/>
      <c r="C565" s="2"/>
      <c r="D565" s="2"/>
      <c r="E565" s="2"/>
      <c r="F565" s="2"/>
      <c r="G565" s="195"/>
      <c r="H565" s="195"/>
      <c r="I565" s="195"/>
      <c r="J565" s="195"/>
      <c r="K565" s="210"/>
      <c r="L565" s="195"/>
      <c r="M565" s="195"/>
      <c r="N565" s="195"/>
    </row>
    <row r="566" spans="2:14" customFormat="1" x14ac:dyDescent="0.25">
      <c r="B566" s="2"/>
      <c r="C566" s="2"/>
      <c r="D566" s="2"/>
      <c r="E566" s="2"/>
      <c r="F566" s="2"/>
      <c r="G566" s="195"/>
      <c r="H566" s="195"/>
      <c r="I566" s="195"/>
      <c r="J566" s="195"/>
      <c r="K566" s="210"/>
      <c r="L566" s="195"/>
      <c r="M566" s="195"/>
      <c r="N566" s="195"/>
    </row>
    <row r="567" spans="2:14" customFormat="1" x14ac:dyDescent="0.25">
      <c r="B567" s="2"/>
      <c r="C567" s="2"/>
      <c r="D567" s="2"/>
      <c r="E567" s="2"/>
      <c r="F567" s="2"/>
      <c r="G567" s="195"/>
      <c r="H567" s="195"/>
      <c r="I567" s="195"/>
      <c r="J567" s="195"/>
      <c r="K567" s="210"/>
      <c r="L567" s="195"/>
      <c r="M567" s="195"/>
      <c r="N567" s="195"/>
    </row>
    <row r="568" spans="2:14" customFormat="1" x14ac:dyDescent="0.25">
      <c r="B568" s="2"/>
      <c r="C568" s="2"/>
      <c r="D568" s="2"/>
      <c r="E568" s="2"/>
      <c r="F568" s="2"/>
      <c r="G568" s="195"/>
      <c r="H568" s="195"/>
      <c r="I568" s="195"/>
      <c r="J568" s="195"/>
      <c r="K568" s="210"/>
      <c r="L568" s="195"/>
      <c r="M568" s="195"/>
      <c r="N568" s="195"/>
    </row>
    <row r="569" spans="2:14" customFormat="1" x14ac:dyDescent="0.25">
      <c r="B569" s="2"/>
      <c r="C569" s="2"/>
      <c r="D569" s="2"/>
      <c r="E569" s="2"/>
      <c r="F569" s="2"/>
      <c r="G569" s="195"/>
      <c r="H569" s="195"/>
      <c r="I569" s="195"/>
      <c r="J569" s="195"/>
      <c r="K569" s="210"/>
      <c r="L569" s="195"/>
      <c r="M569" s="195"/>
      <c r="N569" s="195"/>
    </row>
    <row r="570" spans="2:14" customFormat="1" x14ac:dyDescent="0.25">
      <c r="B570" s="2"/>
      <c r="C570" s="2"/>
      <c r="D570" s="2"/>
      <c r="E570" s="2"/>
      <c r="F570" s="2"/>
      <c r="G570" s="195"/>
      <c r="H570" s="195"/>
      <c r="I570" s="195"/>
      <c r="J570" s="195"/>
      <c r="K570" s="210"/>
      <c r="L570" s="195"/>
      <c r="M570" s="195"/>
      <c r="N570" s="195"/>
    </row>
    <row r="571" spans="2:14" customFormat="1" x14ac:dyDescent="0.25">
      <c r="B571" s="2"/>
      <c r="C571" s="2"/>
      <c r="D571" s="2"/>
      <c r="E571" s="2"/>
      <c r="F571" s="2"/>
      <c r="G571" s="195"/>
      <c r="H571" s="195"/>
      <c r="I571" s="195"/>
      <c r="J571" s="195"/>
      <c r="K571" s="210"/>
      <c r="L571" s="195"/>
      <c r="M571" s="195"/>
      <c r="N571" s="195"/>
    </row>
    <row r="572" spans="2:14" customFormat="1" x14ac:dyDescent="0.25">
      <c r="B572" s="2"/>
      <c r="C572" s="2"/>
      <c r="D572" s="2"/>
      <c r="E572" s="2"/>
      <c r="F572" s="2"/>
      <c r="G572" s="195"/>
      <c r="H572" s="195"/>
      <c r="I572" s="195"/>
      <c r="J572" s="195"/>
      <c r="K572" s="210"/>
      <c r="L572" s="195"/>
      <c r="M572" s="195"/>
      <c r="N572" s="195"/>
    </row>
    <row r="573" spans="2:14" customFormat="1" x14ac:dyDescent="0.25">
      <c r="B573" s="2"/>
      <c r="C573" s="2"/>
      <c r="D573" s="2"/>
      <c r="E573" s="2"/>
      <c r="F573" s="2"/>
      <c r="G573" s="195"/>
      <c r="H573" s="195"/>
      <c r="I573" s="195"/>
      <c r="J573" s="195"/>
      <c r="K573" s="210"/>
      <c r="L573" s="195"/>
      <c r="M573" s="195"/>
      <c r="N573" s="195"/>
    </row>
    <row r="574" spans="2:14" customFormat="1" x14ac:dyDescent="0.25">
      <c r="B574" s="2"/>
      <c r="C574" s="2"/>
      <c r="D574" s="2"/>
      <c r="E574" s="2"/>
      <c r="F574" s="2"/>
      <c r="G574" s="195"/>
      <c r="H574" s="195"/>
      <c r="I574" s="195"/>
      <c r="J574" s="195"/>
      <c r="K574" s="210"/>
      <c r="L574" s="195"/>
      <c r="M574" s="195"/>
      <c r="N574" s="195"/>
    </row>
    <row r="575" spans="2:14" customFormat="1" x14ac:dyDescent="0.25">
      <c r="B575" s="2"/>
      <c r="C575" s="2"/>
      <c r="D575" s="2"/>
      <c r="E575" s="2"/>
      <c r="F575" s="2"/>
      <c r="G575" s="195"/>
      <c r="H575" s="195"/>
      <c r="I575" s="195"/>
      <c r="J575" s="195"/>
      <c r="K575" s="210"/>
      <c r="L575" s="195"/>
      <c r="M575" s="195"/>
      <c r="N575" s="195"/>
    </row>
    <row r="576" spans="2:14" customFormat="1" x14ac:dyDescent="0.25">
      <c r="B576" s="2"/>
      <c r="C576" s="2"/>
      <c r="D576" s="2"/>
      <c r="E576" s="2"/>
      <c r="F576" s="2"/>
      <c r="G576" s="195"/>
      <c r="H576" s="195"/>
      <c r="I576" s="195"/>
      <c r="J576" s="195"/>
      <c r="K576" s="210"/>
      <c r="L576" s="195"/>
      <c r="M576" s="195"/>
      <c r="N576" s="195"/>
    </row>
    <row r="577" spans="2:14" customFormat="1" x14ac:dyDescent="0.25">
      <c r="B577" s="2"/>
      <c r="C577" s="2"/>
      <c r="D577" s="2"/>
      <c r="E577" s="2"/>
      <c r="F577" s="2"/>
      <c r="G577" s="195"/>
      <c r="H577" s="195"/>
      <c r="I577" s="195"/>
      <c r="J577" s="195"/>
      <c r="K577" s="210"/>
      <c r="L577" s="195"/>
      <c r="M577" s="195"/>
      <c r="N577" s="195"/>
    </row>
    <row r="578" spans="2:14" customFormat="1" x14ac:dyDescent="0.25">
      <c r="B578" s="2"/>
      <c r="C578" s="2"/>
      <c r="D578" s="2"/>
      <c r="E578" s="2"/>
      <c r="F578" s="2"/>
      <c r="G578" s="195"/>
      <c r="H578" s="195"/>
      <c r="I578" s="195"/>
      <c r="J578" s="195"/>
      <c r="K578" s="210"/>
      <c r="L578" s="195"/>
      <c r="M578" s="195"/>
      <c r="N578" s="195"/>
    </row>
    <row r="579" spans="2:14" customFormat="1" x14ac:dyDescent="0.25">
      <c r="B579" s="2"/>
      <c r="C579" s="2"/>
      <c r="D579" s="2"/>
      <c r="E579" s="2"/>
      <c r="F579" s="2"/>
      <c r="G579" s="195"/>
      <c r="H579" s="195"/>
      <c r="I579" s="195"/>
      <c r="J579" s="195"/>
      <c r="K579" s="210"/>
      <c r="L579" s="195"/>
      <c r="M579" s="195"/>
      <c r="N579" s="195"/>
    </row>
    <row r="580" spans="2:14" customFormat="1" x14ac:dyDescent="0.25">
      <c r="B580" s="2"/>
      <c r="C580" s="2"/>
      <c r="D580" s="2"/>
      <c r="E580" s="2"/>
      <c r="F580" s="2"/>
      <c r="G580" s="195"/>
      <c r="H580" s="195"/>
      <c r="I580" s="195"/>
      <c r="J580" s="195"/>
      <c r="K580" s="210"/>
      <c r="L580" s="195"/>
      <c r="M580" s="195"/>
      <c r="N580" s="195"/>
    </row>
    <row r="581" spans="2:14" customFormat="1" x14ac:dyDescent="0.25">
      <c r="G581" s="195"/>
      <c r="H581" s="195"/>
      <c r="I581" s="195"/>
      <c r="J581" s="195"/>
      <c r="K581" s="210"/>
      <c r="L581" s="195"/>
      <c r="M581" s="195"/>
      <c r="N581" s="195"/>
    </row>
  </sheetData>
  <mergeCells count="5">
    <mergeCell ref="H6:N6"/>
    <mergeCell ref="J5:K5"/>
    <mergeCell ref="G2:P2"/>
    <mergeCell ref="G3:P3"/>
    <mergeCell ref="G4:P4"/>
  </mergeCells>
  <dataValidations count="3">
    <dataValidation type="list" allowBlank="1" showInputMessage="1" showErrorMessage="1" sqref="N8:N417">
      <formula1>$S$2:$S$4</formula1>
    </dataValidation>
    <dataValidation type="list" allowBlank="1" showInputMessage="1" showErrorMessage="1" sqref="I165:I169 I175:I179 I184:I188 I190:I194 I207:I211 I219:I223 I225:J229 I230:I234 I236:I240 I242:I246 I248:I252 I254:I258 I267:I272 I274:I281 I284:I287 I290:I293 I296:I299 I302:I305 I8:I160">
      <formula1>#REF!</formula1>
    </dataValidation>
    <dataValidation type="list" allowBlank="1" showInputMessage="1" showErrorMessage="1" sqref="H8:H160">
      <formula1>#REF!</formula1>
    </dataValidation>
  </dataValidations>
  <pageMargins left="0.7" right="0.7" top="0.75" bottom="0.75" header="0.3" footer="0.3"/>
  <pageSetup orientation="portrait" r:id="rId1"/>
  <drawing r:id="rId2"/>
  <tableParts count="1">
    <tablePart r:id="rId3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PPNE2!$D$9:$D$100</xm:f>
          </x14:formula1>
          <xm:sqref>G8:G160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628"/>
  <sheetViews>
    <sheetView topLeftCell="B502" zoomScale="85" zoomScaleNormal="85" workbookViewId="0">
      <selection activeCell="A3" sqref="A3:G3"/>
    </sheetView>
  </sheetViews>
  <sheetFormatPr baseColWidth="10" defaultColWidth="9.140625" defaultRowHeight="12.75" x14ac:dyDescent="0.2"/>
  <cols>
    <col min="1" max="1" width="81.140625" style="169" customWidth="1"/>
    <col min="2" max="2" width="78.42578125" style="169" customWidth="1"/>
    <col min="3" max="3" width="32.28515625" style="166" customWidth="1"/>
    <col min="4" max="4" width="13" style="168" customWidth="1"/>
    <col min="5" max="5" width="15.42578125" style="166" customWidth="1"/>
    <col min="6" max="6" width="16.7109375" style="170" customWidth="1"/>
    <col min="7" max="256" width="9.140625" style="14"/>
    <col min="257" max="257" width="30.7109375" style="14" customWidth="1"/>
    <col min="258" max="258" width="30.140625" style="14" customWidth="1"/>
    <col min="259" max="259" width="52.85546875" style="14" customWidth="1"/>
    <col min="260" max="260" width="13" style="14" customWidth="1"/>
    <col min="261" max="261" width="15.42578125" style="14" customWidth="1"/>
    <col min="262" max="262" width="16.7109375" style="14" customWidth="1"/>
    <col min="263" max="512" width="9.140625" style="14"/>
    <col min="513" max="513" width="30.7109375" style="14" customWidth="1"/>
    <col min="514" max="514" width="30.140625" style="14" customWidth="1"/>
    <col min="515" max="515" width="52.85546875" style="14" customWidth="1"/>
    <col min="516" max="516" width="13" style="14" customWidth="1"/>
    <col min="517" max="517" width="15.42578125" style="14" customWidth="1"/>
    <col min="518" max="518" width="16.7109375" style="14" customWidth="1"/>
    <col min="519" max="768" width="9.140625" style="14"/>
    <col min="769" max="769" width="30.7109375" style="14" customWidth="1"/>
    <col min="770" max="770" width="30.140625" style="14" customWidth="1"/>
    <col min="771" max="771" width="52.85546875" style="14" customWidth="1"/>
    <col min="772" max="772" width="13" style="14" customWidth="1"/>
    <col min="773" max="773" width="15.42578125" style="14" customWidth="1"/>
    <col min="774" max="774" width="16.7109375" style="14" customWidth="1"/>
    <col min="775" max="1024" width="9.140625" style="14"/>
    <col min="1025" max="1025" width="30.7109375" style="14" customWidth="1"/>
    <col min="1026" max="1026" width="30.140625" style="14" customWidth="1"/>
    <col min="1027" max="1027" width="52.85546875" style="14" customWidth="1"/>
    <col min="1028" max="1028" width="13" style="14" customWidth="1"/>
    <col min="1029" max="1029" width="15.42578125" style="14" customWidth="1"/>
    <col min="1030" max="1030" width="16.7109375" style="14" customWidth="1"/>
    <col min="1031" max="1280" width="9.140625" style="14"/>
    <col min="1281" max="1281" width="30.7109375" style="14" customWidth="1"/>
    <col min="1282" max="1282" width="30.140625" style="14" customWidth="1"/>
    <col min="1283" max="1283" width="52.85546875" style="14" customWidth="1"/>
    <col min="1284" max="1284" width="13" style="14" customWidth="1"/>
    <col min="1285" max="1285" width="15.42578125" style="14" customWidth="1"/>
    <col min="1286" max="1286" width="16.7109375" style="14" customWidth="1"/>
    <col min="1287" max="1536" width="9.140625" style="14"/>
    <col min="1537" max="1537" width="30.7109375" style="14" customWidth="1"/>
    <col min="1538" max="1538" width="30.140625" style="14" customWidth="1"/>
    <col min="1539" max="1539" width="52.85546875" style="14" customWidth="1"/>
    <col min="1540" max="1540" width="13" style="14" customWidth="1"/>
    <col min="1541" max="1541" width="15.42578125" style="14" customWidth="1"/>
    <col min="1542" max="1542" width="16.7109375" style="14" customWidth="1"/>
    <col min="1543" max="1792" width="9.140625" style="14"/>
    <col min="1793" max="1793" width="30.7109375" style="14" customWidth="1"/>
    <col min="1794" max="1794" width="30.140625" style="14" customWidth="1"/>
    <col min="1795" max="1795" width="52.85546875" style="14" customWidth="1"/>
    <col min="1796" max="1796" width="13" style="14" customWidth="1"/>
    <col min="1797" max="1797" width="15.42578125" style="14" customWidth="1"/>
    <col min="1798" max="1798" width="16.7109375" style="14" customWidth="1"/>
    <col min="1799" max="2048" width="9.140625" style="14"/>
    <col min="2049" max="2049" width="30.7109375" style="14" customWidth="1"/>
    <col min="2050" max="2050" width="30.140625" style="14" customWidth="1"/>
    <col min="2051" max="2051" width="52.85546875" style="14" customWidth="1"/>
    <col min="2052" max="2052" width="13" style="14" customWidth="1"/>
    <col min="2053" max="2053" width="15.42578125" style="14" customWidth="1"/>
    <col min="2054" max="2054" width="16.7109375" style="14" customWidth="1"/>
    <col min="2055" max="2304" width="9.140625" style="14"/>
    <col min="2305" max="2305" width="30.7109375" style="14" customWidth="1"/>
    <col min="2306" max="2306" width="30.140625" style="14" customWidth="1"/>
    <col min="2307" max="2307" width="52.85546875" style="14" customWidth="1"/>
    <col min="2308" max="2308" width="13" style="14" customWidth="1"/>
    <col min="2309" max="2309" width="15.42578125" style="14" customWidth="1"/>
    <col min="2310" max="2310" width="16.7109375" style="14" customWidth="1"/>
    <col min="2311" max="2560" width="9.140625" style="14"/>
    <col min="2561" max="2561" width="30.7109375" style="14" customWidth="1"/>
    <col min="2562" max="2562" width="30.140625" style="14" customWidth="1"/>
    <col min="2563" max="2563" width="52.85546875" style="14" customWidth="1"/>
    <col min="2564" max="2564" width="13" style="14" customWidth="1"/>
    <col min="2565" max="2565" width="15.42578125" style="14" customWidth="1"/>
    <col min="2566" max="2566" width="16.7109375" style="14" customWidth="1"/>
    <col min="2567" max="2816" width="9.140625" style="14"/>
    <col min="2817" max="2817" width="30.7109375" style="14" customWidth="1"/>
    <col min="2818" max="2818" width="30.140625" style="14" customWidth="1"/>
    <col min="2819" max="2819" width="52.85546875" style="14" customWidth="1"/>
    <col min="2820" max="2820" width="13" style="14" customWidth="1"/>
    <col min="2821" max="2821" width="15.42578125" style="14" customWidth="1"/>
    <col min="2822" max="2822" width="16.7109375" style="14" customWidth="1"/>
    <col min="2823" max="3072" width="9.140625" style="14"/>
    <col min="3073" max="3073" width="30.7109375" style="14" customWidth="1"/>
    <col min="3074" max="3074" width="30.140625" style="14" customWidth="1"/>
    <col min="3075" max="3075" width="52.85546875" style="14" customWidth="1"/>
    <col min="3076" max="3076" width="13" style="14" customWidth="1"/>
    <col min="3077" max="3077" width="15.42578125" style="14" customWidth="1"/>
    <col min="3078" max="3078" width="16.7109375" style="14" customWidth="1"/>
    <col min="3079" max="3328" width="9.140625" style="14"/>
    <col min="3329" max="3329" width="30.7109375" style="14" customWidth="1"/>
    <col min="3330" max="3330" width="30.140625" style="14" customWidth="1"/>
    <col min="3331" max="3331" width="52.85546875" style="14" customWidth="1"/>
    <col min="3332" max="3332" width="13" style="14" customWidth="1"/>
    <col min="3333" max="3333" width="15.42578125" style="14" customWidth="1"/>
    <col min="3334" max="3334" width="16.7109375" style="14" customWidth="1"/>
    <col min="3335" max="3584" width="9.140625" style="14"/>
    <col min="3585" max="3585" width="30.7109375" style="14" customWidth="1"/>
    <col min="3586" max="3586" width="30.140625" style="14" customWidth="1"/>
    <col min="3587" max="3587" width="52.85546875" style="14" customWidth="1"/>
    <col min="3588" max="3588" width="13" style="14" customWidth="1"/>
    <col min="3589" max="3589" width="15.42578125" style="14" customWidth="1"/>
    <col min="3590" max="3590" width="16.7109375" style="14" customWidth="1"/>
    <col min="3591" max="3840" width="9.140625" style="14"/>
    <col min="3841" max="3841" width="30.7109375" style="14" customWidth="1"/>
    <col min="3842" max="3842" width="30.140625" style="14" customWidth="1"/>
    <col min="3843" max="3843" width="52.85546875" style="14" customWidth="1"/>
    <col min="3844" max="3844" width="13" style="14" customWidth="1"/>
    <col min="3845" max="3845" width="15.42578125" style="14" customWidth="1"/>
    <col min="3846" max="3846" width="16.7109375" style="14" customWidth="1"/>
    <col min="3847" max="4096" width="9.140625" style="14"/>
    <col min="4097" max="4097" width="30.7109375" style="14" customWidth="1"/>
    <col min="4098" max="4098" width="30.140625" style="14" customWidth="1"/>
    <col min="4099" max="4099" width="52.85546875" style="14" customWidth="1"/>
    <col min="4100" max="4100" width="13" style="14" customWidth="1"/>
    <col min="4101" max="4101" width="15.42578125" style="14" customWidth="1"/>
    <col min="4102" max="4102" width="16.7109375" style="14" customWidth="1"/>
    <col min="4103" max="4352" width="9.140625" style="14"/>
    <col min="4353" max="4353" width="30.7109375" style="14" customWidth="1"/>
    <col min="4354" max="4354" width="30.140625" style="14" customWidth="1"/>
    <col min="4355" max="4355" width="52.85546875" style="14" customWidth="1"/>
    <col min="4356" max="4356" width="13" style="14" customWidth="1"/>
    <col min="4357" max="4357" width="15.42578125" style="14" customWidth="1"/>
    <col min="4358" max="4358" width="16.7109375" style="14" customWidth="1"/>
    <col min="4359" max="4608" width="9.140625" style="14"/>
    <col min="4609" max="4609" width="30.7109375" style="14" customWidth="1"/>
    <col min="4610" max="4610" width="30.140625" style="14" customWidth="1"/>
    <col min="4611" max="4611" width="52.85546875" style="14" customWidth="1"/>
    <col min="4612" max="4612" width="13" style="14" customWidth="1"/>
    <col min="4613" max="4613" width="15.42578125" style="14" customWidth="1"/>
    <col min="4614" max="4614" width="16.7109375" style="14" customWidth="1"/>
    <col min="4615" max="4864" width="9.140625" style="14"/>
    <col min="4865" max="4865" width="30.7109375" style="14" customWidth="1"/>
    <col min="4866" max="4866" width="30.140625" style="14" customWidth="1"/>
    <col min="4867" max="4867" width="52.85546875" style="14" customWidth="1"/>
    <col min="4868" max="4868" width="13" style="14" customWidth="1"/>
    <col min="4869" max="4869" width="15.42578125" style="14" customWidth="1"/>
    <col min="4870" max="4870" width="16.7109375" style="14" customWidth="1"/>
    <col min="4871" max="5120" width="9.140625" style="14"/>
    <col min="5121" max="5121" width="30.7109375" style="14" customWidth="1"/>
    <col min="5122" max="5122" width="30.140625" style="14" customWidth="1"/>
    <col min="5123" max="5123" width="52.85546875" style="14" customWidth="1"/>
    <col min="5124" max="5124" width="13" style="14" customWidth="1"/>
    <col min="5125" max="5125" width="15.42578125" style="14" customWidth="1"/>
    <col min="5126" max="5126" width="16.7109375" style="14" customWidth="1"/>
    <col min="5127" max="5376" width="9.140625" style="14"/>
    <col min="5377" max="5377" width="30.7109375" style="14" customWidth="1"/>
    <col min="5378" max="5378" width="30.140625" style="14" customWidth="1"/>
    <col min="5379" max="5379" width="52.85546875" style="14" customWidth="1"/>
    <col min="5380" max="5380" width="13" style="14" customWidth="1"/>
    <col min="5381" max="5381" width="15.42578125" style="14" customWidth="1"/>
    <col min="5382" max="5382" width="16.7109375" style="14" customWidth="1"/>
    <col min="5383" max="5632" width="9.140625" style="14"/>
    <col min="5633" max="5633" width="30.7109375" style="14" customWidth="1"/>
    <col min="5634" max="5634" width="30.140625" style="14" customWidth="1"/>
    <col min="5635" max="5635" width="52.85546875" style="14" customWidth="1"/>
    <col min="5636" max="5636" width="13" style="14" customWidth="1"/>
    <col min="5637" max="5637" width="15.42578125" style="14" customWidth="1"/>
    <col min="5638" max="5638" width="16.7109375" style="14" customWidth="1"/>
    <col min="5639" max="5888" width="9.140625" style="14"/>
    <col min="5889" max="5889" width="30.7109375" style="14" customWidth="1"/>
    <col min="5890" max="5890" width="30.140625" style="14" customWidth="1"/>
    <col min="5891" max="5891" width="52.85546875" style="14" customWidth="1"/>
    <col min="5892" max="5892" width="13" style="14" customWidth="1"/>
    <col min="5893" max="5893" width="15.42578125" style="14" customWidth="1"/>
    <col min="5894" max="5894" width="16.7109375" style="14" customWidth="1"/>
    <col min="5895" max="6144" width="9.140625" style="14"/>
    <col min="6145" max="6145" width="30.7109375" style="14" customWidth="1"/>
    <col min="6146" max="6146" width="30.140625" style="14" customWidth="1"/>
    <col min="6147" max="6147" width="52.85546875" style="14" customWidth="1"/>
    <col min="6148" max="6148" width="13" style="14" customWidth="1"/>
    <col min="6149" max="6149" width="15.42578125" style="14" customWidth="1"/>
    <col min="6150" max="6150" width="16.7109375" style="14" customWidth="1"/>
    <col min="6151" max="6400" width="9.140625" style="14"/>
    <col min="6401" max="6401" width="30.7109375" style="14" customWidth="1"/>
    <col min="6402" max="6402" width="30.140625" style="14" customWidth="1"/>
    <col min="6403" max="6403" width="52.85546875" style="14" customWidth="1"/>
    <col min="6404" max="6404" width="13" style="14" customWidth="1"/>
    <col min="6405" max="6405" width="15.42578125" style="14" customWidth="1"/>
    <col min="6406" max="6406" width="16.7109375" style="14" customWidth="1"/>
    <col min="6407" max="6656" width="9.140625" style="14"/>
    <col min="6657" max="6657" width="30.7109375" style="14" customWidth="1"/>
    <col min="6658" max="6658" width="30.140625" style="14" customWidth="1"/>
    <col min="6659" max="6659" width="52.85546875" style="14" customWidth="1"/>
    <col min="6660" max="6660" width="13" style="14" customWidth="1"/>
    <col min="6661" max="6661" width="15.42578125" style="14" customWidth="1"/>
    <col min="6662" max="6662" width="16.7109375" style="14" customWidth="1"/>
    <col min="6663" max="6912" width="9.140625" style="14"/>
    <col min="6913" max="6913" width="30.7109375" style="14" customWidth="1"/>
    <col min="6914" max="6914" width="30.140625" style="14" customWidth="1"/>
    <col min="6915" max="6915" width="52.85546875" style="14" customWidth="1"/>
    <col min="6916" max="6916" width="13" style="14" customWidth="1"/>
    <col min="6917" max="6917" width="15.42578125" style="14" customWidth="1"/>
    <col min="6918" max="6918" width="16.7109375" style="14" customWidth="1"/>
    <col min="6919" max="7168" width="9.140625" style="14"/>
    <col min="7169" max="7169" width="30.7109375" style="14" customWidth="1"/>
    <col min="7170" max="7170" width="30.140625" style="14" customWidth="1"/>
    <col min="7171" max="7171" width="52.85546875" style="14" customWidth="1"/>
    <col min="7172" max="7172" width="13" style="14" customWidth="1"/>
    <col min="7173" max="7173" width="15.42578125" style="14" customWidth="1"/>
    <col min="7174" max="7174" width="16.7109375" style="14" customWidth="1"/>
    <col min="7175" max="7424" width="9.140625" style="14"/>
    <col min="7425" max="7425" width="30.7109375" style="14" customWidth="1"/>
    <col min="7426" max="7426" width="30.140625" style="14" customWidth="1"/>
    <col min="7427" max="7427" width="52.85546875" style="14" customWidth="1"/>
    <col min="7428" max="7428" width="13" style="14" customWidth="1"/>
    <col min="7429" max="7429" width="15.42578125" style="14" customWidth="1"/>
    <col min="7430" max="7430" width="16.7109375" style="14" customWidth="1"/>
    <col min="7431" max="7680" width="9.140625" style="14"/>
    <col min="7681" max="7681" width="30.7109375" style="14" customWidth="1"/>
    <col min="7682" max="7682" width="30.140625" style="14" customWidth="1"/>
    <col min="7683" max="7683" width="52.85546875" style="14" customWidth="1"/>
    <col min="7684" max="7684" width="13" style="14" customWidth="1"/>
    <col min="7685" max="7685" width="15.42578125" style="14" customWidth="1"/>
    <col min="7686" max="7686" width="16.7109375" style="14" customWidth="1"/>
    <col min="7687" max="7936" width="9.140625" style="14"/>
    <col min="7937" max="7937" width="30.7109375" style="14" customWidth="1"/>
    <col min="7938" max="7938" width="30.140625" style="14" customWidth="1"/>
    <col min="7939" max="7939" width="52.85546875" style="14" customWidth="1"/>
    <col min="7940" max="7940" width="13" style="14" customWidth="1"/>
    <col min="7941" max="7941" width="15.42578125" style="14" customWidth="1"/>
    <col min="7942" max="7942" width="16.7109375" style="14" customWidth="1"/>
    <col min="7943" max="8192" width="9.140625" style="14"/>
    <col min="8193" max="8193" width="30.7109375" style="14" customWidth="1"/>
    <col min="8194" max="8194" width="30.140625" style="14" customWidth="1"/>
    <col min="8195" max="8195" width="52.85546875" style="14" customWidth="1"/>
    <col min="8196" max="8196" width="13" style="14" customWidth="1"/>
    <col min="8197" max="8197" width="15.42578125" style="14" customWidth="1"/>
    <col min="8198" max="8198" width="16.7109375" style="14" customWidth="1"/>
    <col min="8199" max="8448" width="9.140625" style="14"/>
    <col min="8449" max="8449" width="30.7109375" style="14" customWidth="1"/>
    <col min="8450" max="8450" width="30.140625" style="14" customWidth="1"/>
    <col min="8451" max="8451" width="52.85546875" style="14" customWidth="1"/>
    <col min="8452" max="8452" width="13" style="14" customWidth="1"/>
    <col min="8453" max="8453" width="15.42578125" style="14" customWidth="1"/>
    <col min="8454" max="8454" width="16.7109375" style="14" customWidth="1"/>
    <col min="8455" max="8704" width="9.140625" style="14"/>
    <col min="8705" max="8705" width="30.7109375" style="14" customWidth="1"/>
    <col min="8706" max="8706" width="30.140625" style="14" customWidth="1"/>
    <col min="8707" max="8707" width="52.85546875" style="14" customWidth="1"/>
    <col min="8708" max="8708" width="13" style="14" customWidth="1"/>
    <col min="8709" max="8709" width="15.42578125" style="14" customWidth="1"/>
    <col min="8710" max="8710" width="16.7109375" style="14" customWidth="1"/>
    <col min="8711" max="8960" width="9.140625" style="14"/>
    <col min="8961" max="8961" width="30.7109375" style="14" customWidth="1"/>
    <col min="8962" max="8962" width="30.140625" style="14" customWidth="1"/>
    <col min="8963" max="8963" width="52.85546875" style="14" customWidth="1"/>
    <col min="8964" max="8964" width="13" style="14" customWidth="1"/>
    <col min="8965" max="8965" width="15.42578125" style="14" customWidth="1"/>
    <col min="8966" max="8966" width="16.7109375" style="14" customWidth="1"/>
    <col min="8967" max="9216" width="9.140625" style="14"/>
    <col min="9217" max="9217" width="30.7109375" style="14" customWidth="1"/>
    <col min="9218" max="9218" width="30.140625" style="14" customWidth="1"/>
    <col min="9219" max="9219" width="52.85546875" style="14" customWidth="1"/>
    <col min="9220" max="9220" width="13" style="14" customWidth="1"/>
    <col min="9221" max="9221" width="15.42578125" style="14" customWidth="1"/>
    <col min="9222" max="9222" width="16.7109375" style="14" customWidth="1"/>
    <col min="9223" max="9472" width="9.140625" style="14"/>
    <col min="9473" max="9473" width="30.7109375" style="14" customWidth="1"/>
    <col min="9474" max="9474" width="30.140625" style="14" customWidth="1"/>
    <col min="9475" max="9475" width="52.85546875" style="14" customWidth="1"/>
    <col min="9476" max="9476" width="13" style="14" customWidth="1"/>
    <col min="9477" max="9477" width="15.42578125" style="14" customWidth="1"/>
    <col min="9478" max="9478" width="16.7109375" style="14" customWidth="1"/>
    <col min="9479" max="9728" width="9.140625" style="14"/>
    <col min="9729" max="9729" width="30.7109375" style="14" customWidth="1"/>
    <col min="9730" max="9730" width="30.140625" style="14" customWidth="1"/>
    <col min="9731" max="9731" width="52.85546875" style="14" customWidth="1"/>
    <col min="9732" max="9732" width="13" style="14" customWidth="1"/>
    <col min="9733" max="9733" width="15.42578125" style="14" customWidth="1"/>
    <col min="9734" max="9734" width="16.7109375" style="14" customWidth="1"/>
    <col min="9735" max="9984" width="9.140625" style="14"/>
    <col min="9985" max="9985" width="30.7109375" style="14" customWidth="1"/>
    <col min="9986" max="9986" width="30.140625" style="14" customWidth="1"/>
    <col min="9987" max="9987" width="52.85546875" style="14" customWidth="1"/>
    <col min="9988" max="9988" width="13" style="14" customWidth="1"/>
    <col min="9989" max="9989" width="15.42578125" style="14" customWidth="1"/>
    <col min="9990" max="9990" width="16.7109375" style="14" customWidth="1"/>
    <col min="9991" max="10240" width="9.140625" style="14"/>
    <col min="10241" max="10241" width="30.7109375" style="14" customWidth="1"/>
    <col min="10242" max="10242" width="30.140625" style="14" customWidth="1"/>
    <col min="10243" max="10243" width="52.85546875" style="14" customWidth="1"/>
    <col min="10244" max="10244" width="13" style="14" customWidth="1"/>
    <col min="10245" max="10245" width="15.42578125" style="14" customWidth="1"/>
    <col min="10246" max="10246" width="16.7109375" style="14" customWidth="1"/>
    <col min="10247" max="10496" width="9.140625" style="14"/>
    <col min="10497" max="10497" width="30.7109375" style="14" customWidth="1"/>
    <col min="10498" max="10498" width="30.140625" style="14" customWidth="1"/>
    <col min="10499" max="10499" width="52.85546875" style="14" customWidth="1"/>
    <col min="10500" max="10500" width="13" style="14" customWidth="1"/>
    <col min="10501" max="10501" width="15.42578125" style="14" customWidth="1"/>
    <col min="10502" max="10502" width="16.7109375" style="14" customWidth="1"/>
    <col min="10503" max="10752" width="9.140625" style="14"/>
    <col min="10753" max="10753" width="30.7109375" style="14" customWidth="1"/>
    <col min="10754" max="10754" width="30.140625" style="14" customWidth="1"/>
    <col min="10755" max="10755" width="52.85546875" style="14" customWidth="1"/>
    <col min="10756" max="10756" width="13" style="14" customWidth="1"/>
    <col min="10757" max="10757" width="15.42578125" style="14" customWidth="1"/>
    <col min="10758" max="10758" width="16.7109375" style="14" customWidth="1"/>
    <col min="10759" max="11008" width="9.140625" style="14"/>
    <col min="11009" max="11009" width="30.7109375" style="14" customWidth="1"/>
    <col min="11010" max="11010" width="30.140625" style="14" customWidth="1"/>
    <col min="11011" max="11011" width="52.85546875" style="14" customWidth="1"/>
    <col min="11012" max="11012" width="13" style="14" customWidth="1"/>
    <col min="11013" max="11013" width="15.42578125" style="14" customWidth="1"/>
    <col min="11014" max="11014" width="16.7109375" style="14" customWidth="1"/>
    <col min="11015" max="11264" width="9.140625" style="14"/>
    <col min="11265" max="11265" width="30.7109375" style="14" customWidth="1"/>
    <col min="11266" max="11266" width="30.140625" style="14" customWidth="1"/>
    <col min="11267" max="11267" width="52.85546875" style="14" customWidth="1"/>
    <col min="11268" max="11268" width="13" style="14" customWidth="1"/>
    <col min="11269" max="11269" width="15.42578125" style="14" customWidth="1"/>
    <col min="11270" max="11270" width="16.7109375" style="14" customWidth="1"/>
    <col min="11271" max="11520" width="9.140625" style="14"/>
    <col min="11521" max="11521" width="30.7109375" style="14" customWidth="1"/>
    <col min="11522" max="11522" width="30.140625" style="14" customWidth="1"/>
    <col min="11523" max="11523" width="52.85546875" style="14" customWidth="1"/>
    <col min="11524" max="11524" width="13" style="14" customWidth="1"/>
    <col min="11525" max="11525" width="15.42578125" style="14" customWidth="1"/>
    <col min="11526" max="11526" width="16.7109375" style="14" customWidth="1"/>
    <col min="11527" max="11776" width="9.140625" style="14"/>
    <col min="11777" max="11777" width="30.7109375" style="14" customWidth="1"/>
    <col min="11778" max="11778" width="30.140625" style="14" customWidth="1"/>
    <col min="11779" max="11779" width="52.85546875" style="14" customWidth="1"/>
    <col min="11780" max="11780" width="13" style="14" customWidth="1"/>
    <col min="11781" max="11781" width="15.42578125" style="14" customWidth="1"/>
    <col min="11782" max="11782" width="16.7109375" style="14" customWidth="1"/>
    <col min="11783" max="12032" width="9.140625" style="14"/>
    <col min="12033" max="12033" width="30.7109375" style="14" customWidth="1"/>
    <col min="12034" max="12034" width="30.140625" style="14" customWidth="1"/>
    <col min="12035" max="12035" width="52.85546875" style="14" customWidth="1"/>
    <col min="12036" max="12036" width="13" style="14" customWidth="1"/>
    <col min="12037" max="12037" width="15.42578125" style="14" customWidth="1"/>
    <col min="12038" max="12038" width="16.7109375" style="14" customWidth="1"/>
    <col min="12039" max="12288" width="9.140625" style="14"/>
    <col min="12289" max="12289" width="30.7109375" style="14" customWidth="1"/>
    <col min="12290" max="12290" width="30.140625" style="14" customWidth="1"/>
    <col min="12291" max="12291" width="52.85546875" style="14" customWidth="1"/>
    <col min="12292" max="12292" width="13" style="14" customWidth="1"/>
    <col min="12293" max="12293" width="15.42578125" style="14" customWidth="1"/>
    <col min="12294" max="12294" width="16.7109375" style="14" customWidth="1"/>
    <col min="12295" max="12544" width="9.140625" style="14"/>
    <col min="12545" max="12545" width="30.7109375" style="14" customWidth="1"/>
    <col min="12546" max="12546" width="30.140625" style="14" customWidth="1"/>
    <col min="12547" max="12547" width="52.85546875" style="14" customWidth="1"/>
    <col min="12548" max="12548" width="13" style="14" customWidth="1"/>
    <col min="12549" max="12549" width="15.42578125" style="14" customWidth="1"/>
    <col min="12550" max="12550" width="16.7109375" style="14" customWidth="1"/>
    <col min="12551" max="12800" width="9.140625" style="14"/>
    <col min="12801" max="12801" width="30.7109375" style="14" customWidth="1"/>
    <col min="12802" max="12802" width="30.140625" style="14" customWidth="1"/>
    <col min="12803" max="12803" width="52.85546875" style="14" customWidth="1"/>
    <col min="12804" max="12804" width="13" style="14" customWidth="1"/>
    <col min="12805" max="12805" width="15.42578125" style="14" customWidth="1"/>
    <col min="12806" max="12806" width="16.7109375" style="14" customWidth="1"/>
    <col min="12807" max="13056" width="9.140625" style="14"/>
    <col min="13057" max="13057" width="30.7109375" style="14" customWidth="1"/>
    <col min="13058" max="13058" width="30.140625" style="14" customWidth="1"/>
    <col min="13059" max="13059" width="52.85546875" style="14" customWidth="1"/>
    <col min="13060" max="13060" width="13" style="14" customWidth="1"/>
    <col min="13061" max="13061" width="15.42578125" style="14" customWidth="1"/>
    <col min="13062" max="13062" width="16.7109375" style="14" customWidth="1"/>
    <col min="13063" max="13312" width="9.140625" style="14"/>
    <col min="13313" max="13313" width="30.7109375" style="14" customWidth="1"/>
    <col min="13314" max="13314" width="30.140625" style="14" customWidth="1"/>
    <col min="13315" max="13315" width="52.85546875" style="14" customWidth="1"/>
    <col min="13316" max="13316" width="13" style="14" customWidth="1"/>
    <col min="13317" max="13317" width="15.42578125" style="14" customWidth="1"/>
    <col min="13318" max="13318" width="16.7109375" style="14" customWidth="1"/>
    <col min="13319" max="13568" width="9.140625" style="14"/>
    <col min="13569" max="13569" width="30.7109375" style="14" customWidth="1"/>
    <col min="13570" max="13570" width="30.140625" style="14" customWidth="1"/>
    <col min="13571" max="13571" width="52.85546875" style="14" customWidth="1"/>
    <col min="13572" max="13572" width="13" style="14" customWidth="1"/>
    <col min="13573" max="13573" width="15.42578125" style="14" customWidth="1"/>
    <col min="13574" max="13574" width="16.7109375" style="14" customWidth="1"/>
    <col min="13575" max="13824" width="9.140625" style="14"/>
    <col min="13825" max="13825" width="30.7109375" style="14" customWidth="1"/>
    <col min="13826" max="13826" width="30.140625" style="14" customWidth="1"/>
    <col min="13827" max="13827" width="52.85546875" style="14" customWidth="1"/>
    <col min="13828" max="13828" width="13" style="14" customWidth="1"/>
    <col min="13829" max="13829" width="15.42578125" style="14" customWidth="1"/>
    <col min="13830" max="13830" width="16.7109375" style="14" customWidth="1"/>
    <col min="13831" max="14080" width="9.140625" style="14"/>
    <col min="14081" max="14081" width="30.7109375" style="14" customWidth="1"/>
    <col min="14082" max="14082" width="30.140625" style="14" customWidth="1"/>
    <col min="14083" max="14083" width="52.85546875" style="14" customWidth="1"/>
    <col min="14084" max="14084" width="13" style="14" customWidth="1"/>
    <col min="14085" max="14085" width="15.42578125" style="14" customWidth="1"/>
    <col min="14086" max="14086" width="16.7109375" style="14" customWidth="1"/>
    <col min="14087" max="14336" width="9.140625" style="14"/>
    <col min="14337" max="14337" width="30.7109375" style="14" customWidth="1"/>
    <col min="14338" max="14338" width="30.140625" style="14" customWidth="1"/>
    <col min="14339" max="14339" width="52.85546875" style="14" customWidth="1"/>
    <col min="14340" max="14340" width="13" style="14" customWidth="1"/>
    <col min="14341" max="14341" width="15.42578125" style="14" customWidth="1"/>
    <col min="14342" max="14342" width="16.7109375" style="14" customWidth="1"/>
    <col min="14343" max="14592" width="9.140625" style="14"/>
    <col min="14593" max="14593" width="30.7109375" style="14" customWidth="1"/>
    <col min="14594" max="14594" width="30.140625" style="14" customWidth="1"/>
    <col min="14595" max="14595" width="52.85546875" style="14" customWidth="1"/>
    <col min="14596" max="14596" width="13" style="14" customWidth="1"/>
    <col min="14597" max="14597" width="15.42578125" style="14" customWidth="1"/>
    <col min="14598" max="14598" width="16.7109375" style="14" customWidth="1"/>
    <col min="14599" max="14848" width="9.140625" style="14"/>
    <col min="14849" max="14849" width="30.7109375" style="14" customWidth="1"/>
    <col min="14850" max="14850" width="30.140625" style="14" customWidth="1"/>
    <col min="14851" max="14851" width="52.85546875" style="14" customWidth="1"/>
    <col min="14852" max="14852" width="13" style="14" customWidth="1"/>
    <col min="14853" max="14853" width="15.42578125" style="14" customWidth="1"/>
    <col min="14854" max="14854" width="16.7109375" style="14" customWidth="1"/>
    <col min="14855" max="15104" width="9.140625" style="14"/>
    <col min="15105" max="15105" width="30.7109375" style="14" customWidth="1"/>
    <col min="15106" max="15106" width="30.140625" style="14" customWidth="1"/>
    <col min="15107" max="15107" width="52.85546875" style="14" customWidth="1"/>
    <col min="15108" max="15108" width="13" style="14" customWidth="1"/>
    <col min="15109" max="15109" width="15.42578125" style="14" customWidth="1"/>
    <col min="15110" max="15110" width="16.7109375" style="14" customWidth="1"/>
    <col min="15111" max="15360" width="9.140625" style="14"/>
    <col min="15361" max="15361" width="30.7109375" style="14" customWidth="1"/>
    <col min="15362" max="15362" width="30.140625" style="14" customWidth="1"/>
    <col min="15363" max="15363" width="52.85546875" style="14" customWidth="1"/>
    <col min="15364" max="15364" width="13" style="14" customWidth="1"/>
    <col min="15365" max="15365" width="15.42578125" style="14" customWidth="1"/>
    <col min="15366" max="15366" width="16.7109375" style="14" customWidth="1"/>
    <col min="15367" max="15616" width="9.140625" style="14"/>
    <col min="15617" max="15617" width="30.7109375" style="14" customWidth="1"/>
    <col min="15618" max="15618" width="30.140625" style="14" customWidth="1"/>
    <col min="15619" max="15619" width="52.85546875" style="14" customWidth="1"/>
    <col min="15620" max="15620" width="13" style="14" customWidth="1"/>
    <col min="15621" max="15621" width="15.42578125" style="14" customWidth="1"/>
    <col min="15622" max="15622" width="16.7109375" style="14" customWidth="1"/>
    <col min="15623" max="15872" width="9.140625" style="14"/>
    <col min="15873" max="15873" width="30.7109375" style="14" customWidth="1"/>
    <col min="15874" max="15874" width="30.140625" style="14" customWidth="1"/>
    <col min="15875" max="15875" width="52.85546875" style="14" customWidth="1"/>
    <col min="15876" max="15876" width="13" style="14" customWidth="1"/>
    <col min="15877" max="15877" width="15.42578125" style="14" customWidth="1"/>
    <col min="15878" max="15878" width="16.7109375" style="14" customWidth="1"/>
    <col min="15879" max="16128" width="9.140625" style="14"/>
    <col min="16129" max="16129" width="30.7109375" style="14" customWidth="1"/>
    <col min="16130" max="16130" width="30.140625" style="14" customWidth="1"/>
    <col min="16131" max="16131" width="52.85546875" style="14" customWidth="1"/>
    <col min="16132" max="16132" width="13" style="14" customWidth="1"/>
    <col min="16133" max="16133" width="15.42578125" style="14" customWidth="1"/>
    <col min="16134" max="16134" width="16.7109375" style="14" customWidth="1"/>
    <col min="16135" max="16384" width="9.140625" style="14"/>
  </cols>
  <sheetData>
    <row r="1" spans="1:6" s="8" customFormat="1" ht="36" x14ac:dyDescent="0.2">
      <c r="A1" s="4" t="s">
        <v>91</v>
      </c>
      <c r="B1" s="4" t="s">
        <v>92</v>
      </c>
      <c r="C1" s="5" t="s">
        <v>93</v>
      </c>
      <c r="D1" s="5" t="s">
        <v>1</v>
      </c>
      <c r="E1" s="6" t="s">
        <v>2</v>
      </c>
      <c r="F1" s="7" t="s">
        <v>94</v>
      </c>
    </row>
    <row r="2" spans="1:6" ht="20.100000000000001" customHeight="1" x14ac:dyDescent="0.2">
      <c r="A2" s="9" t="s">
        <v>44</v>
      </c>
      <c r="B2" s="9" t="s">
        <v>95</v>
      </c>
      <c r="C2" s="10" t="s">
        <v>96</v>
      </c>
      <c r="D2" s="11" t="s">
        <v>97</v>
      </c>
      <c r="E2" s="12">
        <v>944</v>
      </c>
      <c r="F2" s="13" t="s">
        <v>98</v>
      </c>
    </row>
    <row r="3" spans="1:6" ht="24" x14ac:dyDescent="0.2">
      <c r="A3" s="9" t="s">
        <v>44</v>
      </c>
      <c r="B3" s="9" t="s">
        <v>95</v>
      </c>
      <c r="C3" s="10" t="s">
        <v>99</v>
      </c>
      <c r="D3" s="11" t="s">
        <v>97</v>
      </c>
      <c r="E3" s="12">
        <v>590</v>
      </c>
      <c r="F3" s="13" t="s">
        <v>98</v>
      </c>
    </row>
    <row r="4" spans="1:6" ht="36" x14ac:dyDescent="0.2">
      <c r="A4" s="15" t="s">
        <v>43</v>
      </c>
      <c r="B4" s="15" t="s">
        <v>100</v>
      </c>
      <c r="C4" s="15" t="s">
        <v>101</v>
      </c>
      <c r="D4" s="16" t="s">
        <v>97</v>
      </c>
      <c r="E4" s="17">
        <v>5000.5</v>
      </c>
      <c r="F4" s="18" t="s">
        <v>102</v>
      </c>
    </row>
    <row r="5" spans="1:6" ht="36" x14ac:dyDescent="0.2">
      <c r="A5" s="15" t="s">
        <v>43</v>
      </c>
      <c r="B5" s="15" t="s">
        <v>100</v>
      </c>
      <c r="C5" s="15" t="s">
        <v>103</v>
      </c>
      <c r="D5" s="16" t="s">
        <v>97</v>
      </c>
      <c r="E5" s="17">
        <v>10133.5</v>
      </c>
      <c r="F5" s="18" t="s">
        <v>102</v>
      </c>
    </row>
    <row r="6" spans="1:6" ht="36" x14ac:dyDescent="0.2">
      <c r="A6" s="15" t="s">
        <v>43</v>
      </c>
      <c r="B6" s="15" t="s">
        <v>100</v>
      </c>
      <c r="C6" s="15" t="s">
        <v>104</v>
      </c>
      <c r="D6" s="16" t="s">
        <v>97</v>
      </c>
      <c r="E6" s="17">
        <v>25488</v>
      </c>
      <c r="F6" s="18" t="s">
        <v>102</v>
      </c>
    </row>
    <row r="7" spans="1:6" ht="36" x14ac:dyDescent="0.2">
      <c r="A7" s="15" t="s">
        <v>43</v>
      </c>
      <c r="B7" s="15" t="s">
        <v>100</v>
      </c>
      <c r="C7" s="15" t="s">
        <v>105</v>
      </c>
      <c r="D7" s="16" t="s">
        <v>97</v>
      </c>
      <c r="E7" s="17">
        <v>61419</v>
      </c>
      <c r="F7" s="18" t="s">
        <v>102</v>
      </c>
    </row>
    <row r="8" spans="1:6" ht="21.95" customHeight="1" x14ac:dyDescent="0.2">
      <c r="A8" s="15" t="s">
        <v>43</v>
      </c>
      <c r="B8" s="15" t="s">
        <v>100</v>
      </c>
      <c r="C8" s="15" t="s">
        <v>106</v>
      </c>
      <c r="D8" s="16" t="s">
        <v>97</v>
      </c>
      <c r="E8" s="17">
        <v>33435.300000000003</v>
      </c>
      <c r="F8" s="18" t="s">
        <v>102</v>
      </c>
    </row>
    <row r="9" spans="1:6" ht="17.100000000000001" customHeight="1" x14ac:dyDescent="0.2">
      <c r="A9" s="15" t="s">
        <v>43</v>
      </c>
      <c r="B9" s="15" t="s">
        <v>100</v>
      </c>
      <c r="C9" s="15" t="s">
        <v>107</v>
      </c>
      <c r="D9" s="16" t="s">
        <v>97</v>
      </c>
      <c r="E9" s="17">
        <v>9410.5</v>
      </c>
      <c r="F9" s="18" t="s">
        <v>102</v>
      </c>
    </row>
    <row r="10" spans="1:6" ht="18.95" customHeight="1" x14ac:dyDescent="0.2">
      <c r="A10" s="15" t="s">
        <v>43</v>
      </c>
      <c r="B10" s="15" t="s">
        <v>100</v>
      </c>
      <c r="C10" s="15" t="s">
        <v>108</v>
      </c>
      <c r="D10" s="16" t="s">
        <v>97</v>
      </c>
      <c r="E10" s="17">
        <v>5929.5</v>
      </c>
      <c r="F10" s="18" t="s">
        <v>102</v>
      </c>
    </row>
    <row r="11" spans="1:6" ht="17.100000000000001" customHeight="1" x14ac:dyDescent="0.2">
      <c r="A11" s="15" t="s">
        <v>43</v>
      </c>
      <c r="B11" s="15" t="s">
        <v>100</v>
      </c>
      <c r="C11" s="15" t="s">
        <v>109</v>
      </c>
      <c r="D11" s="16" t="s">
        <v>97</v>
      </c>
      <c r="E11" s="17">
        <v>65844</v>
      </c>
      <c r="F11" s="18" t="s">
        <v>102</v>
      </c>
    </row>
    <row r="12" spans="1:6" ht="18" customHeight="1" x14ac:dyDescent="0.2">
      <c r="A12" s="15" t="s">
        <v>43</v>
      </c>
      <c r="B12" s="15" t="s">
        <v>100</v>
      </c>
      <c r="C12" s="15" t="s">
        <v>110</v>
      </c>
      <c r="D12" s="16" t="s">
        <v>97</v>
      </c>
      <c r="E12" s="17">
        <v>29393.8</v>
      </c>
      <c r="F12" s="18" t="s">
        <v>102</v>
      </c>
    </row>
    <row r="13" spans="1:6" ht="18" customHeight="1" x14ac:dyDescent="0.2">
      <c r="A13" s="15" t="s">
        <v>43</v>
      </c>
      <c r="B13" s="15" t="s">
        <v>100</v>
      </c>
      <c r="C13" s="15" t="s">
        <v>111</v>
      </c>
      <c r="D13" s="16" t="s">
        <v>97</v>
      </c>
      <c r="E13" s="17">
        <v>27193.1</v>
      </c>
      <c r="F13" s="18" t="s">
        <v>102</v>
      </c>
    </row>
    <row r="14" spans="1:6" ht="48" x14ac:dyDescent="0.2">
      <c r="A14" s="15" t="s">
        <v>43</v>
      </c>
      <c r="B14" s="15" t="s">
        <v>100</v>
      </c>
      <c r="C14" s="15" t="s">
        <v>112</v>
      </c>
      <c r="D14" s="16" t="s">
        <v>97</v>
      </c>
      <c r="E14" s="17">
        <v>50380.1</v>
      </c>
      <c r="F14" s="18" t="s">
        <v>102</v>
      </c>
    </row>
    <row r="15" spans="1:6" ht="48" x14ac:dyDescent="0.2">
      <c r="A15" s="15" t="s">
        <v>43</v>
      </c>
      <c r="B15" s="15" t="s">
        <v>100</v>
      </c>
      <c r="C15" s="15" t="s">
        <v>113</v>
      </c>
      <c r="D15" s="16" t="s">
        <v>97</v>
      </c>
      <c r="E15" s="17">
        <v>29323</v>
      </c>
      <c r="F15" s="18" t="s">
        <v>102</v>
      </c>
    </row>
    <row r="16" spans="1:6" ht="48" x14ac:dyDescent="0.2">
      <c r="A16" s="15" t="s">
        <v>43</v>
      </c>
      <c r="B16" s="15" t="s">
        <v>100</v>
      </c>
      <c r="C16" s="15" t="s">
        <v>114</v>
      </c>
      <c r="D16" s="16" t="s">
        <v>97</v>
      </c>
      <c r="E16" s="17">
        <v>32833.5</v>
      </c>
      <c r="F16" s="18" t="s">
        <v>102</v>
      </c>
    </row>
    <row r="17" spans="1:6" ht="48" x14ac:dyDescent="0.2">
      <c r="A17" s="15" t="s">
        <v>43</v>
      </c>
      <c r="B17" s="15" t="s">
        <v>100</v>
      </c>
      <c r="C17" s="15" t="s">
        <v>115</v>
      </c>
      <c r="D17" s="16" t="s">
        <v>97</v>
      </c>
      <c r="E17" s="17">
        <v>12537.5</v>
      </c>
      <c r="F17" s="18" t="s">
        <v>102</v>
      </c>
    </row>
    <row r="18" spans="1:6" ht="48" x14ac:dyDescent="0.2">
      <c r="A18" s="15" t="s">
        <v>43</v>
      </c>
      <c r="B18" s="15" t="s">
        <v>100</v>
      </c>
      <c r="C18" s="15" t="s">
        <v>116</v>
      </c>
      <c r="D18" s="16" t="s">
        <v>97</v>
      </c>
      <c r="E18" s="17">
        <v>12626</v>
      </c>
      <c r="F18" s="18" t="s">
        <v>102</v>
      </c>
    </row>
    <row r="19" spans="1:6" ht="48" x14ac:dyDescent="0.2">
      <c r="A19" s="15" t="s">
        <v>43</v>
      </c>
      <c r="B19" s="15" t="s">
        <v>100</v>
      </c>
      <c r="C19" s="15" t="s">
        <v>117</v>
      </c>
      <c r="D19" s="16" t="s">
        <v>97</v>
      </c>
      <c r="E19" s="17">
        <v>95892.7</v>
      </c>
      <c r="F19" s="18" t="s">
        <v>102</v>
      </c>
    </row>
    <row r="20" spans="1:6" ht="22.5" customHeight="1" x14ac:dyDescent="0.2">
      <c r="A20" s="15" t="s">
        <v>43</v>
      </c>
      <c r="B20" s="15" t="s">
        <v>100</v>
      </c>
      <c r="C20" s="15" t="s">
        <v>118</v>
      </c>
      <c r="D20" s="16" t="s">
        <v>97</v>
      </c>
      <c r="E20" s="17">
        <v>19706</v>
      </c>
      <c r="F20" s="18" t="s">
        <v>102</v>
      </c>
    </row>
    <row r="21" spans="1:6" ht="22.5" customHeight="1" x14ac:dyDescent="0.2">
      <c r="A21" s="15" t="s">
        <v>43</v>
      </c>
      <c r="B21" s="15" t="s">
        <v>100</v>
      </c>
      <c r="C21" s="15" t="s">
        <v>119</v>
      </c>
      <c r="D21" s="16" t="s">
        <v>97</v>
      </c>
      <c r="E21" s="17">
        <v>30975</v>
      </c>
      <c r="F21" s="18" t="s">
        <v>102</v>
      </c>
    </row>
    <row r="22" spans="1:6" ht="24" x14ac:dyDescent="0.2">
      <c r="A22" s="15" t="s">
        <v>43</v>
      </c>
      <c r="B22" s="15" t="s">
        <v>100</v>
      </c>
      <c r="C22" s="15" t="s">
        <v>120</v>
      </c>
      <c r="D22" s="16" t="s">
        <v>97</v>
      </c>
      <c r="E22" s="17">
        <v>15251.5</v>
      </c>
      <c r="F22" s="18" t="s">
        <v>102</v>
      </c>
    </row>
    <row r="23" spans="1:6" ht="24" x14ac:dyDescent="0.2">
      <c r="A23" s="15" t="s">
        <v>43</v>
      </c>
      <c r="B23" s="15" t="s">
        <v>100</v>
      </c>
      <c r="C23" s="15" t="s">
        <v>121</v>
      </c>
      <c r="D23" s="16" t="s">
        <v>97</v>
      </c>
      <c r="E23" s="17">
        <v>24225.4</v>
      </c>
      <c r="F23" s="18" t="s">
        <v>102</v>
      </c>
    </row>
    <row r="24" spans="1:6" ht="22.5" customHeight="1" x14ac:dyDescent="0.2">
      <c r="A24" s="19" t="s">
        <v>48</v>
      </c>
      <c r="B24" s="19" t="s">
        <v>122</v>
      </c>
      <c r="C24" s="20" t="s">
        <v>123</v>
      </c>
      <c r="D24" s="21" t="s">
        <v>124</v>
      </c>
      <c r="E24" s="22">
        <v>1003</v>
      </c>
      <c r="F24" s="23" t="s">
        <v>125</v>
      </c>
    </row>
    <row r="25" spans="1:6" x14ac:dyDescent="0.2">
      <c r="A25" s="19" t="s">
        <v>48</v>
      </c>
      <c r="B25" s="19" t="s">
        <v>122</v>
      </c>
      <c r="C25" s="20" t="s">
        <v>126</v>
      </c>
      <c r="D25" s="21" t="s">
        <v>124</v>
      </c>
      <c r="E25" s="22">
        <v>1003</v>
      </c>
      <c r="F25" s="23" t="s">
        <v>125</v>
      </c>
    </row>
    <row r="26" spans="1:6" ht="24" customHeight="1" x14ac:dyDescent="0.2">
      <c r="A26" s="19" t="s">
        <v>48</v>
      </c>
      <c r="B26" s="19" t="s">
        <v>122</v>
      </c>
      <c r="C26" s="20" t="s">
        <v>127</v>
      </c>
      <c r="D26" s="21" t="s">
        <v>124</v>
      </c>
      <c r="E26" s="22">
        <v>3009</v>
      </c>
      <c r="F26" s="23" t="s">
        <v>125</v>
      </c>
    </row>
    <row r="27" spans="1:6" x14ac:dyDescent="0.2">
      <c r="A27" s="19" t="s">
        <v>48</v>
      </c>
      <c r="B27" s="19" t="s">
        <v>122</v>
      </c>
      <c r="C27" s="20" t="s">
        <v>128</v>
      </c>
      <c r="D27" s="21" t="s">
        <v>124</v>
      </c>
      <c r="E27" s="22">
        <v>1882.1</v>
      </c>
      <c r="F27" s="23" t="s">
        <v>125</v>
      </c>
    </row>
    <row r="28" spans="1:6" x14ac:dyDescent="0.2">
      <c r="A28" s="19" t="s">
        <v>48</v>
      </c>
      <c r="B28" s="19" t="s">
        <v>122</v>
      </c>
      <c r="C28" s="20" t="s">
        <v>129</v>
      </c>
      <c r="D28" s="21" t="s">
        <v>97</v>
      </c>
      <c r="E28" s="22">
        <v>83.78</v>
      </c>
      <c r="F28" s="23" t="s">
        <v>125</v>
      </c>
    </row>
    <row r="29" spans="1:6" x14ac:dyDescent="0.2">
      <c r="A29" s="19" t="s">
        <v>48</v>
      </c>
      <c r="B29" s="19" t="s">
        <v>122</v>
      </c>
      <c r="C29" s="20" t="s">
        <v>130</v>
      </c>
      <c r="D29" s="21" t="s">
        <v>97</v>
      </c>
      <c r="E29" s="22">
        <v>192.34</v>
      </c>
      <c r="F29" s="23" t="s">
        <v>125</v>
      </c>
    </row>
    <row r="30" spans="1:6" x14ac:dyDescent="0.2">
      <c r="A30" s="19" t="s">
        <v>48</v>
      </c>
      <c r="B30" s="19" t="s">
        <v>122</v>
      </c>
      <c r="C30" s="20" t="s">
        <v>131</v>
      </c>
      <c r="D30" s="21" t="s">
        <v>97</v>
      </c>
      <c r="E30" s="22">
        <v>421.26</v>
      </c>
      <c r="F30" s="23" t="s">
        <v>125</v>
      </c>
    </row>
    <row r="31" spans="1:6" x14ac:dyDescent="0.2">
      <c r="A31" s="24" t="s">
        <v>132</v>
      </c>
      <c r="B31" s="24" t="s">
        <v>133</v>
      </c>
      <c r="C31" s="25" t="s">
        <v>134</v>
      </c>
      <c r="D31" s="26" t="s">
        <v>97</v>
      </c>
      <c r="E31" s="27">
        <v>6500</v>
      </c>
      <c r="F31" s="28" t="s">
        <v>135</v>
      </c>
    </row>
    <row r="32" spans="1:6" x14ac:dyDescent="0.2">
      <c r="A32" s="24" t="s">
        <v>132</v>
      </c>
      <c r="B32" s="24" t="s">
        <v>133</v>
      </c>
      <c r="C32" s="25" t="s">
        <v>136</v>
      </c>
      <c r="D32" s="26" t="s">
        <v>97</v>
      </c>
      <c r="E32" s="27">
        <v>7265.26</v>
      </c>
      <c r="F32" s="28" t="s">
        <v>135</v>
      </c>
    </row>
    <row r="33" spans="1:6" x14ac:dyDescent="0.2">
      <c r="A33" s="24" t="s">
        <v>132</v>
      </c>
      <c r="B33" s="24" t="s">
        <v>133</v>
      </c>
      <c r="C33" s="25" t="s">
        <v>137</v>
      </c>
      <c r="D33" s="26" t="s">
        <v>97</v>
      </c>
      <c r="E33" s="27">
        <v>4675.2539999999999</v>
      </c>
      <c r="F33" s="28" t="s">
        <v>135</v>
      </c>
    </row>
    <row r="34" spans="1:6" x14ac:dyDescent="0.2">
      <c r="A34" s="24" t="s">
        <v>132</v>
      </c>
      <c r="B34" s="24" t="s">
        <v>133</v>
      </c>
      <c r="C34" s="25" t="s">
        <v>138</v>
      </c>
      <c r="D34" s="26" t="s">
        <v>97</v>
      </c>
      <c r="E34" s="27">
        <v>16785.5</v>
      </c>
      <c r="F34" s="28" t="s">
        <v>135</v>
      </c>
    </row>
    <row r="35" spans="1:6" x14ac:dyDescent="0.2">
      <c r="A35" s="24" t="s">
        <v>132</v>
      </c>
      <c r="B35" s="24" t="s">
        <v>133</v>
      </c>
      <c r="C35" s="25" t="s">
        <v>139</v>
      </c>
      <c r="D35" s="26" t="s">
        <v>97</v>
      </c>
      <c r="E35" s="27">
        <v>15163</v>
      </c>
      <c r="F35" s="28" t="s">
        <v>135</v>
      </c>
    </row>
    <row r="36" spans="1:6" x14ac:dyDescent="0.2">
      <c r="A36" s="29" t="s">
        <v>63</v>
      </c>
      <c r="B36" s="29" t="s">
        <v>140</v>
      </c>
      <c r="C36" s="30" t="s">
        <v>141</v>
      </c>
      <c r="D36" s="31" t="s">
        <v>97</v>
      </c>
      <c r="E36" s="32">
        <v>2330.5</v>
      </c>
      <c r="F36" s="33" t="s">
        <v>142</v>
      </c>
    </row>
    <row r="37" spans="1:6" x14ac:dyDescent="0.2">
      <c r="A37" s="29" t="s">
        <v>63</v>
      </c>
      <c r="B37" s="29" t="s">
        <v>140</v>
      </c>
      <c r="C37" s="30" t="s">
        <v>143</v>
      </c>
      <c r="D37" s="31"/>
      <c r="E37" s="32">
        <v>1150</v>
      </c>
      <c r="F37" s="33" t="s">
        <v>142</v>
      </c>
    </row>
    <row r="38" spans="1:6" ht="24" x14ac:dyDescent="0.2">
      <c r="A38" s="29" t="s">
        <v>63</v>
      </c>
      <c r="B38" s="29" t="s">
        <v>140</v>
      </c>
      <c r="C38" s="30" t="s">
        <v>144</v>
      </c>
      <c r="D38" s="31" t="s">
        <v>97</v>
      </c>
      <c r="E38" s="32">
        <v>2330.5</v>
      </c>
      <c r="F38" s="33" t="s">
        <v>142</v>
      </c>
    </row>
    <row r="39" spans="1:6" ht="36" x14ac:dyDescent="0.2">
      <c r="A39" s="29" t="s">
        <v>63</v>
      </c>
      <c r="B39" s="29" t="s">
        <v>140</v>
      </c>
      <c r="C39" s="30" t="s">
        <v>145</v>
      </c>
      <c r="D39" s="31" t="s">
        <v>97</v>
      </c>
      <c r="E39" s="32">
        <v>3009</v>
      </c>
      <c r="F39" s="33" t="s">
        <v>142</v>
      </c>
    </row>
    <row r="40" spans="1:6" ht="36" x14ac:dyDescent="0.2">
      <c r="A40" s="29" t="s">
        <v>63</v>
      </c>
      <c r="B40" s="29" t="s">
        <v>140</v>
      </c>
      <c r="C40" s="30" t="s">
        <v>146</v>
      </c>
      <c r="D40" s="31" t="s">
        <v>97</v>
      </c>
      <c r="E40" s="32">
        <v>1150.5</v>
      </c>
      <c r="F40" s="33" t="s">
        <v>142</v>
      </c>
    </row>
    <row r="41" spans="1:6" ht="36" x14ac:dyDescent="0.2">
      <c r="A41" s="29" t="s">
        <v>63</v>
      </c>
      <c r="B41" s="29" t="s">
        <v>140</v>
      </c>
      <c r="C41" s="30" t="s">
        <v>147</v>
      </c>
      <c r="D41" s="31" t="s">
        <v>97</v>
      </c>
      <c r="E41" s="32">
        <v>1150.5</v>
      </c>
      <c r="F41" s="33" t="s">
        <v>142</v>
      </c>
    </row>
    <row r="42" spans="1:6" ht="24" x14ac:dyDescent="0.2">
      <c r="A42" s="29" t="s">
        <v>63</v>
      </c>
      <c r="B42" s="29" t="s">
        <v>140</v>
      </c>
      <c r="C42" s="30" t="s">
        <v>148</v>
      </c>
      <c r="D42" s="31" t="s">
        <v>97</v>
      </c>
      <c r="E42" s="32">
        <v>1947</v>
      </c>
      <c r="F42" s="33" t="s">
        <v>142</v>
      </c>
    </row>
    <row r="43" spans="1:6" ht="22.5" customHeight="1" x14ac:dyDescent="0.2">
      <c r="A43" s="29" t="s">
        <v>63</v>
      </c>
      <c r="B43" s="29" t="s">
        <v>140</v>
      </c>
      <c r="C43" s="30" t="s">
        <v>149</v>
      </c>
      <c r="D43" s="31" t="s">
        <v>97</v>
      </c>
      <c r="E43" s="32">
        <v>2212.5</v>
      </c>
      <c r="F43" s="33" t="s">
        <v>142</v>
      </c>
    </row>
    <row r="44" spans="1:6" ht="18.95" customHeight="1" x14ac:dyDescent="0.2">
      <c r="A44" s="34" t="s">
        <v>150</v>
      </c>
      <c r="B44" s="34" t="s">
        <v>151</v>
      </c>
      <c r="C44" s="35" t="s">
        <v>152</v>
      </c>
      <c r="D44" s="36" t="s">
        <v>97</v>
      </c>
      <c r="E44" s="37">
        <v>11210</v>
      </c>
      <c r="F44" s="38" t="s">
        <v>153</v>
      </c>
    </row>
    <row r="45" spans="1:6" ht="17.100000000000001" customHeight="1" x14ac:dyDescent="0.2">
      <c r="A45" s="34" t="s">
        <v>150</v>
      </c>
      <c r="B45" s="34" t="s">
        <v>151</v>
      </c>
      <c r="C45" s="35" t="s">
        <v>154</v>
      </c>
      <c r="D45" s="36" t="s">
        <v>97</v>
      </c>
      <c r="E45" s="37">
        <v>15692.82</v>
      </c>
      <c r="F45" s="38" t="s">
        <v>153</v>
      </c>
    </row>
    <row r="46" spans="1:6" x14ac:dyDescent="0.2">
      <c r="A46" s="34" t="s">
        <v>150</v>
      </c>
      <c r="B46" s="34" t="s">
        <v>151</v>
      </c>
      <c r="C46" s="35" t="s">
        <v>155</v>
      </c>
      <c r="D46" s="36" t="s">
        <v>97</v>
      </c>
      <c r="E46" s="37">
        <v>342200</v>
      </c>
      <c r="F46" s="38" t="s">
        <v>153</v>
      </c>
    </row>
    <row r="47" spans="1:6" ht="21" customHeight="1" x14ac:dyDescent="0.2">
      <c r="A47" s="34" t="s">
        <v>150</v>
      </c>
      <c r="B47" s="34" t="s">
        <v>151</v>
      </c>
      <c r="C47" s="35" t="s">
        <v>156</v>
      </c>
      <c r="D47" s="36" t="s">
        <v>97</v>
      </c>
      <c r="E47" s="37">
        <v>6254</v>
      </c>
      <c r="F47" s="38" t="s">
        <v>153</v>
      </c>
    </row>
    <row r="48" spans="1:6" ht="14.1" customHeight="1" x14ac:dyDescent="0.2">
      <c r="A48" s="34" t="s">
        <v>150</v>
      </c>
      <c r="B48" s="34" t="s">
        <v>151</v>
      </c>
      <c r="C48" s="35" t="s">
        <v>157</v>
      </c>
      <c r="D48" s="36" t="s">
        <v>97</v>
      </c>
      <c r="E48" s="37">
        <v>531000</v>
      </c>
      <c r="F48" s="38" t="s">
        <v>153</v>
      </c>
    </row>
    <row r="49" spans="1:6" ht="24" x14ac:dyDescent="0.2">
      <c r="A49" s="34" t="s">
        <v>150</v>
      </c>
      <c r="B49" s="34" t="s">
        <v>151</v>
      </c>
      <c r="C49" s="35" t="s">
        <v>158</v>
      </c>
      <c r="D49" s="36" t="s">
        <v>97</v>
      </c>
      <c r="E49" s="37">
        <v>49794.525000000001</v>
      </c>
      <c r="F49" s="38" t="s">
        <v>153</v>
      </c>
    </row>
    <row r="50" spans="1:6" x14ac:dyDescent="0.2">
      <c r="A50" s="34" t="s">
        <v>150</v>
      </c>
      <c r="B50" s="34" t="s">
        <v>151</v>
      </c>
      <c r="C50" s="35" t="s">
        <v>159</v>
      </c>
      <c r="D50" s="36" t="s">
        <v>97</v>
      </c>
      <c r="E50" s="37">
        <v>275000</v>
      </c>
      <c r="F50" s="38" t="s">
        <v>153</v>
      </c>
    </row>
    <row r="51" spans="1:6" ht="24" x14ac:dyDescent="0.2">
      <c r="A51" s="34" t="s">
        <v>150</v>
      </c>
      <c r="B51" s="34" t="s">
        <v>151</v>
      </c>
      <c r="C51" s="35" t="s">
        <v>160</v>
      </c>
      <c r="D51" s="36" t="s">
        <v>97</v>
      </c>
      <c r="E51" s="37">
        <v>8407.5</v>
      </c>
      <c r="F51" s="38" t="s">
        <v>153</v>
      </c>
    </row>
    <row r="52" spans="1:6" ht="15.95" customHeight="1" x14ac:dyDescent="0.2">
      <c r="A52" s="34" t="s">
        <v>150</v>
      </c>
      <c r="B52" s="34" t="s">
        <v>151</v>
      </c>
      <c r="C52" s="35" t="s">
        <v>161</v>
      </c>
      <c r="D52" s="36" t="s">
        <v>97</v>
      </c>
      <c r="E52" s="37">
        <v>96885.151100000003</v>
      </c>
      <c r="F52" s="38" t="s">
        <v>153</v>
      </c>
    </row>
    <row r="53" spans="1:6" ht="15" customHeight="1" x14ac:dyDescent="0.2">
      <c r="A53" s="34" t="s">
        <v>150</v>
      </c>
      <c r="B53" s="34" t="s">
        <v>151</v>
      </c>
      <c r="C53" s="35" t="s">
        <v>162</v>
      </c>
      <c r="D53" s="36" t="s">
        <v>97</v>
      </c>
      <c r="E53" s="37">
        <v>250160</v>
      </c>
      <c r="F53" s="38" t="s">
        <v>153</v>
      </c>
    </row>
    <row r="54" spans="1:6" ht="24" x14ac:dyDescent="0.2">
      <c r="A54" s="34" t="s">
        <v>150</v>
      </c>
      <c r="B54" s="34" t="s">
        <v>151</v>
      </c>
      <c r="C54" s="35" t="s">
        <v>163</v>
      </c>
      <c r="D54" s="36" t="s">
        <v>97</v>
      </c>
      <c r="E54" s="37">
        <v>2950</v>
      </c>
      <c r="F54" s="38" t="s">
        <v>153</v>
      </c>
    </row>
    <row r="55" spans="1:6" ht="14.1" customHeight="1" x14ac:dyDescent="0.2">
      <c r="A55" s="34" t="s">
        <v>150</v>
      </c>
      <c r="B55" s="34" t="s">
        <v>151</v>
      </c>
      <c r="C55" s="35" t="s">
        <v>164</v>
      </c>
      <c r="D55" s="36" t="s">
        <v>97</v>
      </c>
      <c r="E55" s="37">
        <v>226560</v>
      </c>
      <c r="F55" s="38" t="s">
        <v>153</v>
      </c>
    </row>
    <row r="56" spans="1:6" ht="30.75" customHeight="1" x14ac:dyDescent="0.2">
      <c r="A56" s="34" t="s">
        <v>150</v>
      </c>
      <c r="B56" s="34" t="s">
        <v>151</v>
      </c>
      <c r="C56" s="35" t="s">
        <v>165</v>
      </c>
      <c r="D56" s="36" t="s">
        <v>97</v>
      </c>
      <c r="E56" s="37">
        <v>501500</v>
      </c>
      <c r="F56" s="38" t="s">
        <v>153</v>
      </c>
    </row>
    <row r="57" spans="1:6" ht="15" customHeight="1" x14ac:dyDescent="0.2">
      <c r="A57" s="34" t="s">
        <v>150</v>
      </c>
      <c r="B57" s="34" t="s">
        <v>151</v>
      </c>
      <c r="C57" s="35" t="s">
        <v>166</v>
      </c>
      <c r="D57" s="36" t="s">
        <v>97</v>
      </c>
      <c r="E57" s="37">
        <v>41300</v>
      </c>
      <c r="F57" s="38" t="s">
        <v>153</v>
      </c>
    </row>
    <row r="58" spans="1:6" ht="24" customHeight="1" x14ac:dyDescent="0.2">
      <c r="A58" s="34" t="s">
        <v>150</v>
      </c>
      <c r="B58" s="34" t="s">
        <v>151</v>
      </c>
      <c r="C58" s="35" t="s">
        <v>167</v>
      </c>
      <c r="D58" s="36" t="s">
        <v>97</v>
      </c>
      <c r="E58" s="37">
        <v>49560</v>
      </c>
      <c r="F58" s="38" t="s">
        <v>153</v>
      </c>
    </row>
    <row r="59" spans="1:6" ht="14.1" customHeight="1" x14ac:dyDescent="0.2">
      <c r="A59" s="34" t="s">
        <v>150</v>
      </c>
      <c r="B59" s="34" t="s">
        <v>151</v>
      </c>
      <c r="C59" s="35" t="s">
        <v>168</v>
      </c>
      <c r="D59" s="36" t="s">
        <v>97</v>
      </c>
      <c r="E59" s="37">
        <v>188800</v>
      </c>
      <c r="F59" s="38" t="s">
        <v>153</v>
      </c>
    </row>
    <row r="60" spans="1:6" ht="15" customHeight="1" x14ac:dyDescent="0.2">
      <c r="A60" s="34" t="s">
        <v>150</v>
      </c>
      <c r="B60" s="34" t="s">
        <v>151</v>
      </c>
      <c r="C60" s="35" t="s">
        <v>169</v>
      </c>
      <c r="D60" s="36" t="s">
        <v>97</v>
      </c>
      <c r="E60" s="37">
        <v>27140</v>
      </c>
      <c r="F60" s="38" t="s">
        <v>153</v>
      </c>
    </row>
    <row r="61" spans="1:6" ht="15.95" customHeight="1" x14ac:dyDescent="0.2">
      <c r="A61" s="34" t="s">
        <v>150</v>
      </c>
      <c r="B61" s="34" t="s">
        <v>151</v>
      </c>
      <c r="C61" s="35" t="s">
        <v>170</v>
      </c>
      <c r="D61" s="36" t="s">
        <v>97</v>
      </c>
      <c r="E61" s="37">
        <v>49219.1806</v>
      </c>
      <c r="F61" s="38" t="s">
        <v>153</v>
      </c>
    </row>
    <row r="62" spans="1:6" ht="18.95" customHeight="1" x14ac:dyDescent="0.2">
      <c r="A62" s="34" t="s">
        <v>150</v>
      </c>
      <c r="B62" s="34" t="s">
        <v>151</v>
      </c>
      <c r="C62" s="35" t="s">
        <v>171</v>
      </c>
      <c r="D62" s="36" t="s">
        <v>97</v>
      </c>
      <c r="E62" s="37">
        <v>26137.0707</v>
      </c>
      <c r="F62" s="38" t="s">
        <v>153</v>
      </c>
    </row>
    <row r="63" spans="1:6" ht="20.100000000000001" customHeight="1" x14ac:dyDescent="0.2">
      <c r="A63" s="34" t="s">
        <v>150</v>
      </c>
      <c r="B63" s="34" t="s">
        <v>151</v>
      </c>
      <c r="C63" s="35" t="s">
        <v>172</v>
      </c>
      <c r="D63" s="36" t="s">
        <v>97</v>
      </c>
      <c r="E63" s="37">
        <v>105563.74400000001</v>
      </c>
      <c r="F63" s="38" t="s">
        <v>153</v>
      </c>
    </row>
    <row r="64" spans="1:6" ht="18.95" customHeight="1" x14ac:dyDescent="0.2">
      <c r="A64" s="34" t="s">
        <v>150</v>
      </c>
      <c r="B64" s="34" t="s">
        <v>151</v>
      </c>
      <c r="C64" s="35" t="s">
        <v>173</v>
      </c>
      <c r="D64" s="36" t="s">
        <v>97</v>
      </c>
      <c r="E64" s="37">
        <v>6490</v>
      </c>
      <c r="F64" s="38" t="s">
        <v>153</v>
      </c>
    </row>
    <row r="65" spans="1:6" ht="15" customHeight="1" x14ac:dyDescent="0.2">
      <c r="A65" s="34" t="s">
        <v>150</v>
      </c>
      <c r="B65" s="34" t="s">
        <v>151</v>
      </c>
      <c r="C65" s="35" t="s">
        <v>174</v>
      </c>
      <c r="D65" s="36" t="s">
        <v>97</v>
      </c>
      <c r="E65" s="37">
        <v>30335.3338</v>
      </c>
      <c r="F65" s="38" t="s">
        <v>153</v>
      </c>
    </row>
    <row r="66" spans="1:6" ht="24" x14ac:dyDescent="0.2">
      <c r="A66" s="34" t="s">
        <v>150</v>
      </c>
      <c r="B66" s="34" t="s">
        <v>151</v>
      </c>
      <c r="C66" s="35" t="s">
        <v>175</v>
      </c>
      <c r="D66" s="36" t="s">
        <v>97</v>
      </c>
      <c r="E66" s="37">
        <v>72981.654699999999</v>
      </c>
      <c r="F66" s="38" t="s">
        <v>153</v>
      </c>
    </row>
    <row r="67" spans="1:6" x14ac:dyDescent="0.2">
      <c r="A67" s="34" t="s">
        <v>150</v>
      </c>
      <c r="B67" s="34" t="s">
        <v>151</v>
      </c>
      <c r="C67" s="35" t="s">
        <v>176</v>
      </c>
      <c r="D67" s="36" t="s">
        <v>97</v>
      </c>
      <c r="E67" s="37">
        <v>172048.60250000001</v>
      </c>
      <c r="F67" s="38" t="s">
        <v>153</v>
      </c>
    </row>
    <row r="68" spans="1:6" x14ac:dyDescent="0.2">
      <c r="A68" s="34" t="s">
        <v>150</v>
      </c>
      <c r="B68" s="34" t="s">
        <v>151</v>
      </c>
      <c r="C68" s="35" t="s">
        <v>177</v>
      </c>
      <c r="D68" s="36" t="s">
        <v>97</v>
      </c>
      <c r="E68" s="37">
        <v>104465.4</v>
      </c>
      <c r="F68" s="38" t="s">
        <v>153</v>
      </c>
    </row>
    <row r="69" spans="1:6" x14ac:dyDescent="0.2">
      <c r="A69" s="34" t="s">
        <v>150</v>
      </c>
      <c r="B69" s="34" t="s">
        <v>151</v>
      </c>
      <c r="C69" s="35" t="s">
        <v>178</v>
      </c>
      <c r="D69" s="36" t="s">
        <v>97</v>
      </c>
      <c r="E69" s="37">
        <v>8314.2916999999998</v>
      </c>
      <c r="F69" s="38" t="s">
        <v>153</v>
      </c>
    </row>
    <row r="70" spans="1:6" x14ac:dyDescent="0.2">
      <c r="A70" s="34" t="s">
        <v>150</v>
      </c>
      <c r="B70" s="34" t="s">
        <v>151</v>
      </c>
      <c r="C70" s="35" t="s">
        <v>179</v>
      </c>
      <c r="D70" s="36" t="s">
        <v>97</v>
      </c>
      <c r="E70" s="37">
        <v>198806.39999999999</v>
      </c>
      <c r="F70" s="38" t="s">
        <v>153</v>
      </c>
    </row>
    <row r="71" spans="1:6" x14ac:dyDescent="0.2">
      <c r="A71" s="34" t="s">
        <v>150</v>
      </c>
      <c r="B71" s="34" t="s">
        <v>151</v>
      </c>
      <c r="C71" s="35" t="s">
        <v>180</v>
      </c>
      <c r="D71" s="36" t="s">
        <v>97</v>
      </c>
      <c r="E71" s="37">
        <v>11313.84</v>
      </c>
      <c r="F71" s="38" t="s">
        <v>153</v>
      </c>
    </row>
    <row r="72" spans="1:6" x14ac:dyDescent="0.2">
      <c r="A72" s="34" t="s">
        <v>150</v>
      </c>
      <c r="B72" s="34" t="s">
        <v>151</v>
      </c>
      <c r="C72" s="35" t="s">
        <v>181</v>
      </c>
      <c r="D72" s="36" t="s">
        <v>97</v>
      </c>
      <c r="E72" s="37">
        <v>469017.40850000002</v>
      </c>
      <c r="F72" s="38" t="s">
        <v>153</v>
      </c>
    </row>
    <row r="73" spans="1:6" ht="24" x14ac:dyDescent="0.2">
      <c r="A73" s="34" t="s">
        <v>150</v>
      </c>
      <c r="B73" s="34" t="s">
        <v>151</v>
      </c>
      <c r="C73" s="35" t="s">
        <v>182</v>
      </c>
      <c r="D73" s="36" t="s">
        <v>97</v>
      </c>
      <c r="E73" s="37">
        <v>4501.7</v>
      </c>
      <c r="F73" s="38" t="s">
        <v>153</v>
      </c>
    </row>
    <row r="74" spans="1:6" x14ac:dyDescent="0.2">
      <c r="A74" s="34" t="s">
        <v>150</v>
      </c>
      <c r="B74" s="34" t="s">
        <v>151</v>
      </c>
      <c r="C74" s="35" t="s">
        <v>183</v>
      </c>
      <c r="D74" s="36" t="s">
        <v>97</v>
      </c>
      <c r="E74" s="37">
        <v>161582.93400000001</v>
      </c>
      <c r="F74" s="38" t="s">
        <v>153</v>
      </c>
    </row>
    <row r="75" spans="1:6" ht="24" x14ac:dyDescent="0.2">
      <c r="A75" s="34" t="s">
        <v>150</v>
      </c>
      <c r="B75" s="34" t="s">
        <v>151</v>
      </c>
      <c r="C75" s="35" t="s">
        <v>184</v>
      </c>
      <c r="D75" s="36" t="s">
        <v>97</v>
      </c>
      <c r="E75" s="37">
        <v>344224.6911</v>
      </c>
      <c r="F75" s="38" t="s">
        <v>153</v>
      </c>
    </row>
    <row r="76" spans="1:6" x14ac:dyDescent="0.2">
      <c r="A76" s="34" t="s">
        <v>150</v>
      </c>
      <c r="B76" s="34" t="s">
        <v>151</v>
      </c>
      <c r="C76" s="35" t="s">
        <v>185</v>
      </c>
      <c r="D76" s="36" t="s">
        <v>97</v>
      </c>
      <c r="E76" s="37">
        <v>24151.661800000002</v>
      </c>
      <c r="F76" s="38" t="s">
        <v>153</v>
      </c>
    </row>
    <row r="77" spans="1:6" x14ac:dyDescent="0.2">
      <c r="A77" s="34" t="s">
        <v>150</v>
      </c>
      <c r="B77" s="34" t="s">
        <v>151</v>
      </c>
      <c r="C77" s="35" t="s">
        <v>186</v>
      </c>
      <c r="D77" s="36" t="s">
        <v>97</v>
      </c>
      <c r="E77" s="37">
        <v>12836.04</v>
      </c>
      <c r="F77" s="38" t="s">
        <v>153</v>
      </c>
    </row>
    <row r="78" spans="1:6" ht="24" x14ac:dyDescent="0.2">
      <c r="A78" s="34" t="s">
        <v>150</v>
      </c>
      <c r="B78" s="34" t="s">
        <v>151</v>
      </c>
      <c r="C78" s="35" t="s">
        <v>187</v>
      </c>
      <c r="D78" s="36" t="s">
        <v>97</v>
      </c>
      <c r="E78" s="37">
        <v>45994.842499999999</v>
      </c>
      <c r="F78" s="38" t="s">
        <v>153</v>
      </c>
    </row>
    <row r="79" spans="1:6" x14ac:dyDescent="0.2">
      <c r="A79" s="34" t="s">
        <v>150</v>
      </c>
      <c r="B79" s="34" t="s">
        <v>151</v>
      </c>
      <c r="C79" s="35" t="s">
        <v>188</v>
      </c>
      <c r="D79" s="36" t="s">
        <v>97</v>
      </c>
      <c r="E79" s="37">
        <v>111029.4216</v>
      </c>
      <c r="F79" s="38" t="s">
        <v>153</v>
      </c>
    </row>
    <row r="80" spans="1:6" x14ac:dyDescent="0.2">
      <c r="A80" s="34" t="s">
        <v>150</v>
      </c>
      <c r="B80" s="34" t="s">
        <v>151</v>
      </c>
      <c r="C80" s="35" t="s">
        <v>189</v>
      </c>
      <c r="D80" s="36" t="s">
        <v>97</v>
      </c>
      <c r="E80" s="37">
        <v>1770</v>
      </c>
      <c r="F80" s="38" t="s">
        <v>153</v>
      </c>
    </row>
    <row r="81" spans="1:6" ht="24" x14ac:dyDescent="0.2">
      <c r="A81" s="34" t="s">
        <v>150</v>
      </c>
      <c r="B81" s="34" t="s">
        <v>151</v>
      </c>
      <c r="C81" s="35" t="s">
        <v>190</v>
      </c>
      <c r="D81" s="36" t="s">
        <v>97</v>
      </c>
      <c r="E81" s="37">
        <v>4524.9931999999999</v>
      </c>
      <c r="F81" s="38" t="s">
        <v>153</v>
      </c>
    </row>
    <row r="82" spans="1:6" ht="18.75" customHeight="1" x14ac:dyDescent="0.2">
      <c r="A82" s="34" t="s">
        <v>150</v>
      </c>
      <c r="B82" s="34" t="s">
        <v>151</v>
      </c>
      <c r="C82" s="35" t="s">
        <v>191</v>
      </c>
      <c r="D82" s="36" t="s">
        <v>97</v>
      </c>
      <c r="E82" s="37">
        <v>3299.87</v>
      </c>
      <c r="F82" s="38" t="s">
        <v>153</v>
      </c>
    </row>
    <row r="83" spans="1:6" ht="20.25" customHeight="1" x14ac:dyDescent="0.2">
      <c r="A83" s="34" t="s">
        <v>150</v>
      </c>
      <c r="B83" s="34" t="s">
        <v>151</v>
      </c>
      <c r="C83" s="35" t="s">
        <v>192</v>
      </c>
      <c r="D83" s="36" t="s">
        <v>97</v>
      </c>
      <c r="E83" s="37">
        <v>4242.6899999999996</v>
      </c>
      <c r="F83" s="38" t="s">
        <v>153</v>
      </c>
    </row>
    <row r="84" spans="1:6" ht="21.95" customHeight="1" x14ac:dyDescent="0.2">
      <c r="A84" s="34" t="s">
        <v>150</v>
      </c>
      <c r="B84" s="34" t="s">
        <v>151</v>
      </c>
      <c r="C84" s="35" t="s">
        <v>193</v>
      </c>
      <c r="D84" s="36" t="s">
        <v>97</v>
      </c>
      <c r="E84" s="37">
        <v>11859.991</v>
      </c>
      <c r="F84" s="38" t="s">
        <v>153</v>
      </c>
    </row>
    <row r="85" spans="1:6" ht="18" customHeight="1" x14ac:dyDescent="0.2">
      <c r="A85" s="34" t="s">
        <v>150</v>
      </c>
      <c r="B85" s="34" t="s">
        <v>151</v>
      </c>
      <c r="C85" s="35" t="s">
        <v>194</v>
      </c>
      <c r="D85" s="36" t="s">
        <v>97</v>
      </c>
      <c r="E85" s="37">
        <v>1479.9914000000001</v>
      </c>
      <c r="F85" s="38" t="s">
        <v>153</v>
      </c>
    </row>
    <row r="86" spans="1:6" ht="24" x14ac:dyDescent="0.2">
      <c r="A86" s="34" t="s">
        <v>150</v>
      </c>
      <c r="B86" s="34" t="s">
        <v>151</v>
      </c>
      <c r="C86" s="35" t="s">
        <v>195</v>
      </c>
      <c r="D86" s="36" t="s">
        <v>97</v>
      </c>
      <c r="E86" s="37">
        <v>1999.9938</v>
      </c>
      <c r="F86" s="38" t="s">
        <v>153</v>
      </c>
    </row>
    <row r="87" spans="1:6" ht="24" x14ac:dyDescent="0.2">
      <c r="A87" s="34" t="s">
        <v>150</v>
      </c>
      <c r="B87" s="34" t="s">
        <v>151</v>
      </c>
      <c r="C87" s="35" t="s">
        <v>196</v>
      </c>
      <c r="D87" s="36" t="s">
        <v>97</v>
      </c>
      <c r="E87" s="37">
        <v>6938.4</v>
      </c>
      <c r="F87" s="38" t="s">
        <v>153</v>
      </c>
    </row>
    <row r="88" spans="1:6" x14ac:dyDescent="0.2">
      <c r="A88" s="34" t="s">
        <v>150</v>
      </c>
      <c r="B88" s="34" t="s">
        <v>151</v>
      </c>
      <c r="C88" s="35" t="s">
        <v>197</v>
      </c>
      <c r="D88" s="36" t="s">
        <v>97</v>
      </c>
      <c r="E88" s="37">
        <v>938.18259999999998</v>
      </c>
      <c r="F88" s="38" t="s">
        <v>153</v>
      </c>
    </row>
    <row r="89" spans="1:6" x14ac:dyDescent="0.2">
      <c r="A89" s="34" t="s">
        <v>150</v>
      </c>
      <c r="B89" s="34" t="s">
        <v>151</v>
      </c>
      <c r="C89" s="35" t="s">
        <v>198</v>
      </c>
      <c r="D89" s="36" t="s">
        <v>97</v>
      </c>
      <c r="E89" s="37">
        <v>3519.94</v>
      </c>
      <c r="F89" s="38" t="s">
        <v>153</v>
      </c>
    </row>
    <row r="90" spans="1:6" ht="20.100000000000001" customHeight="1" x14ac:dyDescent="0.2">
      <c r="A90" s="34" t="s">
        <v>150</v>
      </c>
      <c r="B90" s="34" t="s">
        <v>151</v>
      </c>
      <c r="C90" s="35" t="s">
        <v>199</v>
      </c>
      <c r="D90" s="36" t="s">
        <v>97</v>
      </c>
      <c r="E90" s="37">
        <v>9</v>
      </c>
      <c r="F90" s="38" t="s">
        <v>153</v>
      </c>
    </row>
    <row r="91" spans="1:6" ht="20.100000000000001" customHeight="1" x14ac:dyDescent="0.2">
      <c r="A91" s="34" t="s">
        <v>150</v>
      </c>
      <c r="B91" s="34" t="s">
        <v>151</v>
      </c>
      <c r="C91" s="35" t="s">
        <v>200</v>
      </c>
      <c r="D91" s="36" t="s">
        <v>97</v>
      </c>
      <c r="E91" s="37">
        <v>63229.120000000003</v>
      </c>
      <c r="F91" s="38" t="s">
        <v>153</v>
      </c>
    </row>
    <row r="92" spans="1:6" ht="24.75" customHeight="1" x14ac:dyDescent="0.2">
      <c r="A92" s="34" t="s">
        <v>150</v>
      </c>
      <c r="B92" s="34" t="s">
        <v>151</v>
      </c>
      <c r="C92" s="35" t="s">
        <v>201</v>
      </c>
      <c r="D92" s="36" t="s">
        <v>97</v>
      </c>
      <c r="E92" s="37">
        <v>475540</v>
      </c>
      <c r="F92" s="38" t="s">
        <v>153</v>
      </c>
    </row>
    <row r="93" spans="1:6" x14ac:dyDescent="0.2">
      <c r="A93" s="34" t="s">
        <v>150</v>
      </c>
      <c r="B93" s="34" t="s">
        <v>151</v>
      </c>
      <c r="C93" s="35" t="s">
        <v>202</v>
      </c>
      <c r="D93" s="36" t="s">
        <v>97</v>
      </c>
      <c r="E93" s="37">
        <v>490481.16</v>
      </c>
      <c r="F93" s="38" t="s">
        <v>153</v>
      </c>
    </row>
    <row r="94" spans="1:6" ht="24" x14ac:dyDescent="0.2">
      <c r="A94" s="34" t="s">
        <v>150</v>
      </c>
      <c r="B94" s="34" t="s">
        <v>151</v>
      </c>
      <c r="C94" s="35" t="s">
        <v>203</v>
      </c>
      <c r="D94" s="36" t="s">
        <v>97</v>
      </c>
      <c r="E94" s="37">
        <v>74340</v>
      </c>
      <c r="F94" s="38" t="s">
        <v>153</v>
      </c>
    </row>
    <row r="95" spans="1:6" ht="15" customHeight="1" x14ac:dyDescent="0.2">
      <c r="A95" s="34" t="s">
        <v>150</v>
      </c>
      <c r="B95" s="34" t="s">
        <v>151</v>
      </c>
      <c r="C95" s="35" t="s">
        <v>204</v>
      </c>
      <c r="D95" s="36" t="s">
        <v>97</v>
      </c>
      <c r="E95" s="37">
        <v>40101.792600000001</v>
      </c>
      <c r="F95" s="38" t="s">
        <v>153</v>
      </c>
    </row>
    <row r="96" spans="1:6" ht="14.1" customHeight="1" x14ac:dyDescent="0.2">
      <c r="A96" s="34" t="s">
        <v>150</v>
      </c>
      <c r="B96" s="34" t="s">
        <v>151</v>
      </c>
      <c r="C96" s="35" t="s">
        <v>205</v>
      </c>
      <c r="D96" s="36" t="s">
        <v>97</v>
      </c>
      <c r="E96" s="37">
        <v>386697.033</v>
      </c>
      <c r="F96" s="38" t="s">
        <v>153</v>
      </c>
    </row>
    <row r="97" spans="1:6" x14ac:dyDescent="0.2">
      <c r="A97" s="34" t="s">
        <v>150</v>
      </c>
      <c r="B97" s="34" t="s">
        <v>151</v>
      </c>
      <c r="C97" s="35" t="s">
        <v>206</v>
      </c>
      <c r="D97" s="36" t="s">
        <v>97</v>
      </c>
      <c r="E97" s="37">
        <v>142177.25599999999</v>
      </c>
      <c r="F97" s="38" t="s">
        <v>153</v>
      </c>
    </row>
    <row r="98" spans="1:6" x14ac:dyDescent="0.2">
      <c r="A98" s="34" t="s">
        <v>150</v>
      </c>
      <c r="B98" s="34" t="s">
        <v>151</v>
      </c>
      <c r="C98" s="35" t="s">
        <v>207</v>
      </c>
      <c r="D98" s="36" t="s">
        <v>97</v>
      </c>
      <c r="E98" s="37">
        <v>26868.6</v>
      </c>
      <c r="F98" s="38" t="s">
        <v>153</v>
      </c>
    </row>
    <row r="99" spans="1:6" ht="24" x14ac:dyDescent="0.2">
      <c r="A99" s="34" t="s">
        <v>150</v>
      </c>
      <c r="B99" s="34" t="s">
        <v>151</v>
      </c>
      <c r="C99" s="35" t="s">
        <v>208</v>
      </c>
      <c r="D99" s="36" t="s">
        <v>97</v>
      </c>
      <c r="E99" s="37">
        <v>1897493.1</v>
      </c>
      <c r="F99" s="38" t="s">
        <v>153</v>
      </c>
    </row>
    <row r="100" spans="1:6" x14ac:dyDescent="0.2">
      <c r="A100" s="34" t="s">
        <v>150</v>
      </c>
      <c r="B100" s="34" t="s">
        <v>151</v>
      </c>
      <c r="C100" s="35" t="s">
        <v>209</v>
      </c>
      <c r="D100" s="36" t="s">
        <v>97</v>
      </c>
      <c r="E100" s="37">
        <v>232041.1</v>
      </c>
      <c r="F100" s="38" t="s">
        <v>153</v>
      </c>
    </row>
    <row r="101" spans="1:6" ht="24" x14ac:dyDescent="0.2">
      <c r="A101" s="34" t="s">
        <v>150</v>
      </c>
      <c r="B101" s="34" t="s">
        <v>151</v>
      </c>
      <c r="C101" s="35" t="s">
        <v>210</v>
      </c>
      <c r="D101" s="36" t="s">
        <v>97</v>
      </c>
      <c r="E101" s="37">
        <v>34703.800000000003</v>
      </c>
      <c r="F101" s="38" t="s">
        <v>153</v>
      </c>
    </row>
    <row r="102" spans="1:6" ht="24" x14ac:dyDescent="0.2">
      <c r="A102" s="34" t="s">
        <v>150</v>
      </c>
      <c r="B102" s="34" t="s">
        <v>151</v>
      </c>
      <c r="C102" s="35" t="s">
        <v>211</v>
      </c>
      <c r="D102" s="36" t="s">
        <v>97</v>
      </c>
      <c r="E102" s="37">
        <v>8903.1</v>
      </c>
      <c r="F102" s="38" t="s">
        <v>153</v>
      </c>
    </row>
    <row r="103" spans="1:6" ht="15.95" customHeight="1" x14ac:dyDescent="0.2">
      <c r="A103" s="34" t="s">
        <v>150</v>
      </c>
      <c r="B103" s="34" t="s">
        <v>151</v>
      </c>
      <c r="C103" s="35" t="s">
        <v>212</v>
      </c>
      <c r="D103" s="36" t="s">
        <v>97</v>
      </c>
      <c r="E103" s="37">
        <v>130316.25</v>
      </c>
      <c r="F103" s="35" t="s">
        <v>153</v>
      </c>
    </row>
    <row r="104" spans="1:6" x14ac:dyDescent="0.2">
      <c r="A104" s="34" t="s">
        <v>150</v>
      </c>
      <c r="B104" s="34" t="s">
        <v>151</v>
      </c>
      <c r="C104" s="35" t="s">
        <v>213</v>
      </c>
      <c r="D104" s="36" t="s">
        <v>97</v>
      </c>
      <c r="E104" s="37">
        <v>22139.75</v>
      </c>
      <c r="F104" s="38" t="s">
        <v>153</v>
      </c>
    </row>
    <row r="105" spans="1:6" ht="24" x14ac:dyDescent="0.2">
      <c r="A105" s="34" t="s">
        <v>150</v>
      </c>
      <c r="B105" s="34" t="s">
        <v>151</v>
      </c>
      <c r="C105" s="35" t="s">
        <v>214</v>
      </c>
      <c r="D105" s="36" t="s">
        <v>97</v>
      </c>
      <c r="E105" s="37">
        <v>62932.232000000004</v>
      </c>
      <c r="F105" s="38" t="s">
        <v>153</v>
      </c>
    </row>
    <row r="106" spans="1:6" ht="24" x14ac:dyDescent="0.2">
      <c r="A106" s="34" t="s">
        <v>150</v>
      </c>
      <c r="B106" s="34" t="s">
        <v>151</v>
      </c>
      <c r="C106" s="35" t="s">
        <v>215</v>
      </c>
      <c r="D106" s="36" t="s">
        <v>97</v>
      </c>
      <c r="E106" s="37">
        <v>62932.232199999999</v>
      </c>
      <c r="F106" s="38" t="s">
        <v>153</v>
      </c>
    </row>
    <row r="107" spans="1:6" ht="24" x14ac:dyDescent="0.2">
      <c r="A107" s="34" t="s">
        <v>150</v>
      </c>
      <c r="B107" s="34" t="s">
        <v>151</v>
      </c>
      <c r="C107" s="35" t="s">
        <v>216</v>
      </c>
      <c r="D107" s="36" t="s">
        <v>97</v>
      </c>
      <c r="E107" s="37">
        <v>57230</v>
      </c>
      <c r="F107" s="38" t="s">
        <v>153</v>
      </c>
    </row>
    <row r="108" spans="1:6" x14ac:dyDescent="0.2">
      <c r="A108" s="34" t="s">
        <v>150</v>
      </c>
      <c r="B108" s="34" t="s">
        <v>151</v>
      </c>
      <c r="C108" s="35" t="s">
        <v>217</v>
      </c>
      <c r="D108" s="36" t="s">
        <v>97</v>
      </c>
      <c r="E108" s="37">
        <v>2549.9917</v>
      </c>
      <c r="F108" s="38" t="s">
        <v>153</v>
      </c>
    </row>
    <row r="109" spans="1:6" x14ac:dyDescent="0.2">
      <c r="A109" s="34" t="s">
        <v>150</v>
      </c>
      <c r="B109" s="34" t="s">
        <v>151</v>
      </c>
      <c r="C109" s="35" t="s">
        <v>218</v>
      </c>
      <c r="D109" s="36" t="s">
        <v>97</v>
      </c>
      <c r="E109" s="37">
        <v>13999.992</v>
      </c>
      <c r="F109" s="38" t="s">
        <v>153</v>
      </c>
    </row>
    <row r="110" spans="1:6" x14ac:dyDescent="0.2">
      <c r="A110" s="34" t="s">
        <v>150</v>
      </c>
      <c r="B110" s="34" t="s">
        <v>151</v>
      </c>
      <c r="C110" s="35" t="s">
        <v>219</v>
      </c>
      <c r="D110" s="36" t="s">
        <v>97</v>
      </c>
      <c r="E110" s="37">
        <v>19383.86</v>
      </c>
      <c r="F110" s="38" t="s">
        <v>153</v>
      </c>
    </row>
    <row r="111" spans="1:6" x14ac:dyDescent="0.2">
      <c r="A111" s="34" t="s">
        <v>150</v>
      </c>
      <c r="B111" s="34" t="s">
        <v>151</v>
      </c>
      <c r="C111" s="35" t="s">
        <v>220</v>
      </c>
      <c r="D111" s="36" t="s">
        <v>97</v>
      </c>
      <c r="E111" s="37">
        <v>250971.84</v>
      </c>
      <c r="F111" s="38" t="s">
        <v>153</v>
      </c>
    </row>
    <row r="112" spans="1:6" x14ac:dyDescent="0.2">
      <c r="A112" s="34" t="s">
        <v>150</v>
      </c>
      <c r="B112" s="34" t="s">
        <v>151</v>
      </c>
      <c r="C112" s="35" t="s">
        <v>221</v>
      </c>
      <c r="D112" s="36" t="s">
        <v>97</v>
      </c>
      <c r="E112" s="37">
        <v>257712</v>
      </c>
      <c r="F112" s="38" t="s">
        <v>153</v>
      </c>
    </row>
    <row r="113" spans="1:6" x14ac:dyDescent="0.2">
      <c r="A113" s="34" t="s">
        <v>150</v>
      </c>
      <c r="B113" s="34" t="s">
        <v>151</v>
      </c>
      <c r="C113" s="35" t="s">
        <v>222</v>
      </c>
      <c r="D113" s="36" t="s">
        <v>97</v>
      </c>
      <c r="E113" s="37">
        <v>3613.16</v>
      </c>
      <c r="F113" s="38" t="s">
        <v>153</v>
      </c>
    </row>
    <row r="114" spans="1:6" x14ac:dyDescent="0.2">
      <c r="A114" s="34" t="s">
        <v>150</v>
      </c>
      <c r="B114" s="34" t="s">
        <v>151</v>
      </c>
      <c r="C114" s="35" t="s">
        <v>223</v>
      </c>
      <c r="D114" s="36" t="s">
        <v>97</v>
      </c>
      <c r="E114" s="37">
        <v>34202.300000000003</v>
      </c>
      <c r="F114" s="38" t="s">
        <v>153</v>
      </c>
    </row>
    <row r="115" spans="1:6" x14ac:dyDescent="0.2">
      <c r="A115" s="34" t="s">
        <v>150</v>
      </c>
      <c r="B115" s="34" t="s">
        <v>151</v>
      </c>
      <c r="C115" s="35" t="s">
        <v>224</v>
      </c>
      <c r="D115" s="36" t="s">
        <v>97</v>
      </c>
      <c r="E115" s="37">
        <v>30336.03</v>
      </c>
      <c r="F115" s="38" t="s">
        <v>153</v>
      </c>
    </row>
    <row r="116" spans="1:6" x14ac:dyDescent="0.2">
      <c r="A116" s="34" t="s">
        <v>150</v>
      </c>
      <c r="B116" s="34" t="s">
        <v>151</v>
      </c>
      <c r="C116" s="35" t="s">
        <v>225</v>
      </c>
      <c r="D116" s="36" t="s">
        <v>97</v>
      </c>
      <c r="E116" s="37">
        <v>1250.8</v>
      </c>
      <c r="F116" s="38" t="s">
        <v>153</v>
      </c>
    </row>
    <row r="117" spans="1:6" x14ac:dyDescent="0.2">
      <c r="A117" s="34" t="s">
        <v>150</v>
      </c>
      <c r="B117" s="34" t="s">
        <v>151</v>
      </c>
      <c r="C117" s="35" t="s">
        <v>226</v>
      </c>
      <c r="D117" s="36" t="s">
        <v>97</v>
      </c>
      <c r="E117" s="37">
        <v>1250.8</v>
      </c>
      <c r="F117" s="38" t="s">
        <v>153</v>
      </c>
    </row>
    <row r="118" spans="1:6" x14ac:dyDescent="0.2">
      <c r="A118" s="34" t="s">
        <v>150</v>
      </c>
      <c r="B118" s="34" t="s">
        <v>151</v>
      </c>
      <c r="C118" s="35" t="s">
        <v>227</v>
      </c>
      <c r="D118" s="36" t="s">
        <v>97</v>
      </c>
      <c r="E118" s="37">
        <v>1250.8</v>
      </c>
      <c r="F118" s="38" t="s">
        <v>153</v>
      </c>
    </row>
    <row r="119" spans="1:6" x14ac:dyDescent="0.2">
      <c r="A119" s="34" t="s">
        <v>150</v>
      </c>
      <c r="B119" s="34" t="s">
        <v>151</v>
      </c>
      <c r="C119" s="35" t="s">
        <v>228</v>
      </c>
      <c r="D119" s="36" t="s">
        <v>97</v>
      </c>
      <c r="E119" s="37">
        <v>21240</v>
      </c>
      <c r="F119" s="38" t="s">
        <v>153</v>
      </c>
    </row>
    <row r="120" spans="1:6" x14ac:dyDescent="0.2">
      <c r="A120" s="34" t="s">
        <v>150</v>
      </c>
      <c r="B120" s="34" t="s">
        <v>151</v>
      </c>
      <c r="C120" s="35" t="s">
        <v>229</v>
      </c>
      <c r="D120" s="36" t="s">
        <v>97</v>
      </c>
      <c r="E120" s="37">
        <v>43960.9</v>
      </c>
      <c r="F120" s="38" t="s">
        <v>153</v>
      </c>
    </row>
    <row r="121" spans="1:6" x14ac:dyDescent="0.2">
      <c r="A121" s="34" t="s">
        <v>150</v>
      </c>
      <c r="B121" s="34" t="s">
        <v>151</v>
      </c>
      <c r="C121" s="35" t="s">
        <v>230</v>
      </c>
      <c r="D121" s="36" t="s">
        <v>97</v>
      </c>
      <c r="E121" s="37">
        <v>13749.996999999999</v>
      </c>
      <c r="F121" s="38" t="s">
        <v>153</v>
      </c>
    </row>
    <row r="122" spans="1:6" x14ac:dyDescent="0.2">
      <c r="A122" s="34" t="s">
        <v>150</v>
      </c>
      <c r="B122" s="34" t="s">
        <v>151</v>
      </c>
      <c r="C122" s="35" t="s">
        <v>231</v>
      </c>
      <c r="D122" s="36" t="s">
        <v>97</v>
      </c>
      <c r="E122" s="37">
        <v>13570</v>
      </c>
      <c r="F122" s="38" t="s">
        <v>153</v>
      </c>
    </row>
    <row r="123" spans="1:6" x14ac:dyDescent="0.2">
      <c r="A123" s="34" t="s">
        <v>150</v>
      </c>
      <c r="B123" s="34" t="s">
        <v>151</v>
      </c>
      <c r="C123" s="35" t="s">
        <v>232</v>
      </c>
      <c r="D123" s="36" t="s">
        <v>97</v>
      </c>
      <c r="E123" s="37">
        <v>4284.71</v>
      </c>
      <c r="F123" s="38" t="s">
        <v>153</v>
      </c>
    </row>
    <row r="124" spans="1:6" x14ac:dyDescent="0.2">
      <c r="A124" s="34" t="s">
        <v>150</v>
      </c>
      <c r="B124" s="34" t="s">
        <v>151</v>
      </c>
      <c r="C124" s="35" t="s">
        <v>233</v>
      </c>
      <c r="D124" s="36" t="s">
        <v>97</v>
      </c>
      <c r="E124" s="37">
        <v>5726.64</v>
      </c>
      <c r="F124" s="38" t="s">
        <v>153</v>
      </c>
    </row>
    <row r="125" spans="1:6" x14ac:dyDescent="0.2">
      <c r="A125" s="34" t="s">
        <v>150</v>
      </c>
      <c r="B125" s="34" t="s">
        <v>151</v>
      </c>
      <c r="C125" s="35" t="s">
        <v>234</v>
      </c>
      <c r="D125" s="36" t="s">
        <v>97</v>
      </c>
      <c r="E125" s="37">
        <v>20650</v>
      </c>
      <c r="F125" s="38" t="s">
        <v>153</v>
      </c>
    </row>
    <row r="126" spans="1:6" ht="12.95" customHeight="1" x14ac:dyDescent="0.2">
      <c r="A126" s="34" t="s">
        <v>150</v>
      </c>
      <c r="B126" s="34" t="s">
        <v>151</v>
      </c>
      <c r="C126" s="35" t="s">
        <v>235</v>
      </c>
      <c r="D126" s="36" t="s">
        <v>97</v>
      </c>
      <c r="E126" s="37">
        <v>575000.01</v>
      </c>
      <c r="F126" s="38" t="s">
        <v>153</v>
      </c>
    </row>
    <row r="127" spans="1:6" ht="24" x14ac:dyDescent="0.2">
      <c r="A127" s="34" t="s">
        <v>150</v>
      </c>
      <c r="B127" s="34" t="s">
        <v>151</v>
      </c>
      <c r="C127" s="35" t="s">
        <v>236</v>
      </c>
      <c r="D127" s="36" t="s">
        <v>97</v>
      </c>
      <c r="E127" s="37">
        <v>2542900</v>
      </c>
      <c r="F127" s="38" t="s">
        <v>153</v>
      </c>
    </row>
    <row r="128" spans="1:6" x14ac:dyDescent="0.2">
      <c r="A128" s="34" t="s">
        <v>150</v>
      </c>
      <c r="B128" s="34" t="s">
        <v>151</v>
      </c>
      <c r="C128" s="35" t="s">
        <v>237</v>
      </c>
      <c r="D128" s="36" t="s">
        <v>97</v>
      </c>
      <c r="E128" s="37">
        <v>172556.12</v>
      </c>
      <c r="F128" s="38" t="s">
        <v>153</v>
      </c>
    </row>
    <row r="129" spans="1:6" ht="24" x14ac:dyDescent="0.2">
      <c r="A129" s="34" t="s">
        <v>150</v>
      </c>
      <c r="B129" s="34" t="s">
        <v>151</v>
      </c>
      <c r="C129" s="35" t="s">
        <v>238</v>
      </c>
      <c r="D129" s="36" t="s">
        <v>97</v>
      </c>
      <c r="E129" s="37">
        <v>44250</v>
      </c>
      <c r="F129" s="38" t="s">
        <v>153</v>
      </c>
    </row>
    <row r="130" spans="1:6" x14ac:dyDescent="0.2">
      <c r="A130" s="34" t="s">
        <v>150</v>
      </c>
      <c r="B130" s="34" t="s">
        <v>151</v>
      </c>
      <c r="C130" s="35" t="s">
        <v>239</v>
      </c>
      <c r="D130" s="36" t="s">
        <v>97</v>
      </c>
      <c r="E130" s="37">
        <v>719492.56279999996</v>
      </c>
      <c r="F130" s="38" t="s">
        <v>153</v>
      </c>
    </row>
    <row r="131" spans="1:6" x14ac:dyDescent="0.2">
      <c r="A131" s="34" t="s">
        <v>150</v>
      </c>
      <c r="B131" s="34" t="s">
        <v>151</v>
      </c>
      <c r="C131" s="35" t="s">
        <v>240</v>
      </c>
      <c r="D131" s="36" t="s">
        <v>97</v>
      </c>
      <c r="E131" s="37">
        <v>816192.43</v>
      </c>
      <c r="F131" s="38" t="s">
        <v>153</v>
      </c>
    </row>
    <row r="132" spans="1:6" x14ac:dyDescent="0.2">
      <c r="A132" s="39" t="s">
        <v>241</v>
      </c>
      <c r="B132" s="39" t="s">
        <v>242</v>
      </c>
      <c r="C132" s="40" t="s">
        <v>243</v>
      </c>
      <c r="D132" s="41" t="s">
        <v>97</v>
      </c>
      <c r="E132" s="42">
        <v>36954.32</v>
      </c>
      <c r="F132" s="43" t="s">
        <v>244</v>
      </c>
    </row>
    <row r="133" spans="1:6" ht="14.1" customHeight="1" x14ac:dyDescent="0.2">
      <c r="A133" s="39" t="s">
        <v>241</v>
      </c>
      <c r="B133" s="39" t="s">
        <v>242</v>
      </c>
      <c r="C133" s="40" t="s">
        <v>245</v>
      </c>
      <c r="D133" s="41" t="s">
        <v>97</v>
      </c>
      <c r="E133" s="42">
        <v>3776</v>
      </c>
      <c r="F133" s="43" t="s">
        <v>244</v>
      </c>
    </row>
    <row r="134" spans="1:6" ht="15.95" customHeight="1" x14ac:dyDescent="0.2">
      <c r="A134" s="39" t="s">
        <v>241</v>
      </c>
      <c r="B134" s="39" t="s">
        <v>242</v>
      </c>
      <c r="C134" s="40" t="s">
        <v>246</v>
      </c>
      <c r="D134" s="41" t="s">
        <v>97</v>
      </c>
      <c r="E134" s="42">
        <v>12390</v>
      </c>
      <c r="F134" s="43" t="s">
        <v>244</v>
      </c>
    </row>
    <row r="135" spans="1:6" ht="15" customHeight="1" x14ac:dyDescent="0.2">
      <c r="A135" s="39" t="s">
        <v>241</v>
      </c>
      <c r="B135" s="39" t="s">
        <v>242</v>
      </c>
      <c r="C135" s="40" t="s">
        <v>247</v>
      </c>
      <c r="D135" s="41" t="s">
        <v>97</v>
      </c>
      <c r="E135" s="42">
        <v>6293.7049999999999</v>
      </c>
      <c r="F135" s="43" t="s">
        <v>244</v>
      </c>
    </row>
    <row r="136" spans="1:6" ht="14.1" customHeight="1" x14ac:dyDescent="0.2">
      <c r="A136" s="39" t="s">
        <v>241</v>
      </c>
      <c r="B136" s="39" t="s">
        <v>242</v>
      </c>
      <c r="C136" s="40" t="s">
        <v>248</v>
      </c>
      <c r="D136" s="41" t="s">
        <v>97</v>
      </c>
      <c r="E136" s="42">
        <v>27200</v>
      </c>
      <c r="F136" s="43" t="s">
        <v>244</v>
      </c>
    </row>
    <row r="137" spans="1:6" ht="24" x14ac:dyDescent="0.2">
      <c r="A137" s="44" t="s">
        <v>75</v>
      </c>
      <c r="B137" s="44" t="s">
        <v>249</v>
      </c>
      <c r="C137" s="45" t="s">
        <v>250</v>
      </c>
      <c r="D137" s="46" t="s">
        <v>97</v>
      </c>
      <c r="E137" s="47">
        <v>109504</v>
      </c>
      <c r="F137" s="48" t="s">
        <v>251</v>
      </c>
    </row>
    <row r="138" spans="1:6" ht="24" x14ac:dyDescent="0.2">
      <c r="A138" s="44" t="s">
        <v>75</v>
      </c>
      <c r="B138" s="44" t="s">
        <v>249</v>
      </c>
      <c r="C138" s="45" t="s">
        <v>252</v>
      </c>
      <c r="D138" s="46" t="s">
        <v>97</v>
      </c>
      <c r="E138" s="47">
        <v>5723</v>
      </c>
      <c r="F138" s="48" t="s">
        <v>251</v>
      </c>
    </row>
    <row r="139" spans="1:6" ht="24" x14ac:dyDescent="0.2">
      <c r="A139" s="9" t="s">
        <v>253</v>
      </c>
      <c r="B139" s="9" t="s">
        <v>254</v>
      </c>
      <c r="C139" s="10" t="s">
        <v>255</v>
      </c>
      <c r="D139" s="11" t="s">
        <v>97</v>
      </c>
      <c r="E139" s="12">
        <v>6200</v>
      </c>
      <c r="F139" s="49" t="s">
        <v>256</v>
      </c>
    </row>
    <row r="140" spans="1:6" ht="36" x14ac:dyDescent="0.2">
      <c r="A140" s="9" t="s">
        <v>253</v>
      </c>
      <c r="B140" s="9" t="s">
        <v>254</v>
      </c>
      <c r="C140" s="10" t="s">
        <v>257</v>
      </c>
      <c r="D140" s="11" t="s">
        <v>97</v>
      </c>
      <c r="E140" s="12">
        <v>86568.53</v>
      </c>
      <c r="F140" s="49" t="s">
        <v>256</v>
      </c>
    </row>
    <row r="141" spans="1:6" ht="36" x14ac:dyDescent="0.2">
      <c r="A141" s="9" t="s">
        <v>253</v>
      </c>
      <c r="B141" s="9" t="s">
        <v>254</v>
      </c>
      <c r="C141" s="10" t="s">
        <v>258</v>
      </c>
      <c r="D141" s="11" t="s">
        <v>97</v>
      </c>
      <c r="E141" s="12">
        <v>100917.38</v>
      </c>
      <c r="F141" s="49" t="s">
        <v>256</v>
      </c>
    </row>
    <row r="142" spans="1:6" ht="15.95" customHeight="1" x14ac:dyDescent="0.2">
      <c r="A142" s="50" t="s">
        <v>55</v>
      </c>
      <c r="B142" s="50" t="s">
        <v>259</v>
      </c>
      <c r="C142" s="51" t="s">
        <v>260</v>
      </c>
      <c r="D142" s="52" t="s">
        <v>97</v>
      </c>
      <c r="E142" s="53">
        <v>1000</v>
      </c>
      <c r="F142" s="54" t="s">
        <v>261</v>
      </c>
    </row>
    <row r="143" spans="1:6" x14ac:dyDescent="0.2">
      <c r="A143" s="50" t="s">
        <v>55</v>
      </c>
      <c r="B143" s="50" t="s">
        <v>259</v>
      </c>
      <c r="C143" s="51" t="s">
        <v>262</v>
      </c>
      <c r="D143" s="52" t="s">
        <v>97</v>
      </c>
      <c r="E143" s="53">
        <v>200</v>
      </c>
      <c r="F143" s="54" t="s">
        <v>261</v>
      </c>
    </row>
    <row r="144" spans="1:6" ht="18" customHeight="1" x14ac:dyDescent="0.2">
      <c r="A144" s="50" t="s">
        <v>55</v>
      </c>
      <c r="B144" s="50" t="s">
        <v>259</v>
      </c>
      <c r="C144" s="51" t="s">
        <v>263</v>
      </c>
      <c r="D144" s="52" t="s">
        <v>97</v>
      </c>
      <c r="E144" s="53">
        <v>500</v>
      </c>
      <c r="F144" s="54" t="s">
        <v>261</v>
      </c>
    </row>
    <row r="145" spans="1:6" ht="17.25" customHeight="1" x14ac:dyDescent="0.2">
      <c r="A145" s="50" t="s">
        <v>55</v>
      </c>
      <c r="B145" s="50" t="s">
        <v>259</v>
      </c>
      <c r="C145" s="51" t="s">
        <v>264</v>
      </c>
      <c r="D145" s="52" t="s">
        <v>265</v>
      </c>
      <c r="E145" s="53">
        <v>197</v>
      </c>
      <c r="F145" s="55" t="s">
        <v>266</v>
      </c>
    </row>
    <row r="146" spans="1:6" x14ac:dyDescent="0.2">
      <c r="A146" s="50" t="s">
        <v>55</v>
      </c>
      <c r="B146" s="50" t="s">
        <v>259</v>
      </c>
      <c r="C146" s="51" t="s">
        <v>267</v>
      </c>
      <c r="D146" s="52" t="s">
        <v>265</v>
      </c>
      <c r="E146" s="53">
        <v>181</v>
      </c>
      <c r="F146" s="55" t="s">
        <v>266</v>
      </c>
    </row>
    <row r="147" spans="1:6" x14ac:dyDescent="0.2">
      <c r="A147" s="50" t="s">
        <v>55</v>
      </c>
      <c r="B147" s="50" t="s">
        <v>259</v>
      </c>
      <c r="C147" s="51" t="s">
        <v>268</v>
      </c>
      <c r="D147" s="52" t="s">
        <v>265</v>
      </c>
      <c r="E147" s="53">
        <v>251</v>
      </c>
      <c r="F147" s="54" t="s">
        <v>266</v>
      </c>
    </row>
    <row r="148" spans="1:6" x14ac:dyDescent="0.2">
      <c r="A148" s="50" t="s">
        <v>55</v>
      </c>
      <c r="B148" s="50" t="s">
        <v>259</v>
      </c>
      <c r="C148" s="51" t="s">
        <v>269</v>
      </c>
      <c r="D148" s="52" t="s">
        <v>265</v>
      </c>
      <c r="E148" s="53">
        <v>230</v>
      </c>
      <c r="F148" s="55" t="s">
        <v>266</v>
      </c>
    </row>
    <row r="149" spans="1:6" x14ac:dyDescent="0.2">
      <c r="A149" s="50" t="s">
        <v>55</v>
      </c>
      <c r="B149" s="50" t="s">
        <v>259</v>
      </c>
      <c r="C149" s="51" t="s">
        <v>270</v>
      </c>
      <c r="D149" s="52" t="s">
        <v>265</v>
      </c>
      <c r="E149" s="53">
        <v>110</v>
      </c>
      <c r="F149" s="54" t="s">
        <v>266</v>
      </c>
    </row>
    <row r="150" spans="1:6" x14ac:dyDescent="0.2">
      <c r="A150" s="9" t="s">
        <v>53</v>
      </c>
      <c r="B150" s="9" t="s">
        <v>271</v>
      </c>
      <c r="C150" s="10" t="s">
        <v>272</v>
      </c>
      <c r="D150" s="11" t="s">
        <v>273</v>
      </c>
      <c r="E150" s="12">
        <v>28.32</v>
      </c>
      <c r="F150" s="49" t="s">
        <v>274</v>
      </c>
    </row>
    <row r="151" spans="1:6" ht="24" x14ac:dyDescent="0.2">
      <c r="A151" s="9" t="s">
        <v>53</v>
      </c>
      <c r="B151" s="9" t="s">
        <v>271</v>
      </c>
      <c r="C151" s="10" t="s">
        <v>275</v>
      </c>
      <c r="D151" s="11" t="s">
        <v>97</v>
      </c>
      <c r="E151" s="12">
        <v>8500</v>
      </c>
      <c r="F151" s="49" t="s">
        <v>274</v>
      </c>
    </row>
    <row r="152" spans="1:6" x14ac:dyDescent="0.2">
      <c r="A152" s="9" t="s">
        <v>53</v>
      </c>
      <c r="B152" s="9" t="s">
        <v>271</v>
      </c>
      <c r="C152" s="10" t="s">
        <v>276</v>
      </c>
      <c r="D152" s="11" t="s">
        <v>97</v>
      </c>
      <c r="E152" s="12">
        <v>81.171999999999997</v>
      </c>
      <c r="F152" s="49" t="s">
        <v>274</v>
      </c>
    </row>
    <row r="153" spans="1:6" x14ac:dyDescent="0.2">
      <c r="A153" s="9" t="s">
        <v>53</v>
      </c>
      <c r="B153" s="9" t="s">
        <v>271</v>
      </c>
      <c r="C153" s="10" t="s">
        <v>277</v>
      </c>
      <c r="D153" s="11" t="s">
        <v>97</v>
      </c>
      <c r="E153" s="12">
        <v>103.3567</v>
      </c>
      <c r="F153" s="49" t="s">
        <v>274</v>
      </c>
    </row>
    <row r="154" spans="1:6" x14ac:dyDescent="0.2">
      <c r="A154" s="9" t="s">
        <v>53</v>
      </c>
      <c r="B154" s="9" t="s">
        <v>271</v>
      </c>
      <c r="C154" s="10" t="s">
        <v>278</v>
      </c>
      <c r="D154" s="11" t="s">
        <v>97</v>
      </c>
      <c r="E154" s="12">
        <v>20.059999999999999</v>
      </c>
      <c r="F154" s="49" t="s">
        <v>274</v>
      </c>
    </row>
    <row r="155" spans="1:6" ht="12.95" customHeight="1" x14ac:dyDescent="0.2">
      <c r="A155" s="9" t="s">
        <v>53</v>
      </c>
      <c r="B155" s="9" t="s">
        <v>271</v>
      </c>
      <c r="C155" s="10" t="s">
        <v>279</v>
      </c>
      <c r="D155" s="11" t="s">
        <v>97</v>
      </c>
      <c r="E155" s="12">
        <v>208.86</v>
      </c>
      <c r="F155" s="49" t="s">
        <v>274</v>
      </c>
    </row>
    <row r="156" spans="1:6" ht="15" customHeight="1" x14ac:dyDescent="0.2">
      <c r="A156" s="9" t="s">
        <v>53</v>
      </c>
      <c r="B156" s="9" t="s">
        <v>271</v>
      </c>
      <c r="C156" s="10" t="s">
        <v>280</v>
      </c>
      <c r="D156" s="11" t="s">
        <v>97</v>
      </c>
      <c r="E156" s="12">
        <v>206.73500000000001</v>
      </c>
      <c r="F156" s="49" t="s">
        <v>274</v>
      </c>
    </row>
    <row r="157" spans="1:6" ht="15" customHeight="1" x14ac:dyDescent="0.2">
      <c r="A157" s="9" t="s">
        <v>53</v>
      </c>
      <c r="B157" s="9" t="s">
        <v>271</v>
      </c>
      <c r="C157" s="10" t="s">
        <v>281</v>
      </c>
      <c r="D157" s="11" t="s">
        <v>97</v>
      </c>
      <c r="E157" s="12">
        <v>43.293999999999997</v>
      </c>
      <c r="F157" s="49" t="s">
        <v>274</v>
      </c>
    </row>
    <row r="158" spans="1:6" ht="15" customHeight="1" x14ac:dyDescent="0.2">
      <c r="A158" s="9" t="s">
        <v>53</v>
      </c>
      <c r="B158" s="9" t="s">
        <v>271</v>
      </c>
      <c r="C158" s="10" t="s">
        <v>282</v>
      </c>
      <c r="D158" s="11" t="s">
        <v>97</v>
      </c>
      <c r="E158" s="12">
        <v>5.9</v>
      </c>
      <c r="F158" s="49" t="s">
        <v>274</v>
      </c>
    </row>
    <row r="159" spans="1:6" ht="15" customHeight="1" x14ac:dyDescent="0.2">
      <c r="A159" s="9" t="s">
        <v>53</v>
      </c>
      <c r="B159" s="9" t="s">
        <v>271</v>
      </c>
      <c r="C159" s="10" t="s">
        <v>283</v>
      </c>
      <c r="D159" s="11" t="s">
        <v>97</v>
      </c>
      <c r="E159" s="12">
        <v>944</v>
      </c>
      <c r="F159" s="49" t="s">
        <v>274</v>
      </c>
    </row>
    <row r="160" spans="1:6" ht="15" customHeight="1" x14ac:dyDescent="0.2">
      <c r="A160" s="9" t="s">
        <v>53</v>
      </c>
      <c r="B160" s="9" t="s">
        <v>271</v>
      </c>
      <c r="C160" s="10" t="s">
        <v>284</v>
      </c>
      <c r="D160" s="11" t="s">
        <v>97</v>
      </c>
      <c r="E160" s="12">
        <v>571.12</v>
      </c>
      <c r="F160" s="49" t="s">
        <v>274</v>
      </c>
    </row>
    <row r="161" spans="1:6" ht="15" customHeight="1" x14ac:dyDescent="0.2">
      <c r="A161" s="9" t="s">
        <v>53</v>
      </c>
      <c r="B161" s="9" t="s">
        <v>271</v>
      </c>
      <c r="C161" s="10" t="s">
        <v>285</v>
      </c>
      <c r="D161" s="11" t="s">
        <v>97</v>
      </c>
      <c r="E161" s="12">
        <v>619.5</v>
      </c>
      <c r="F161" s="49" t="s">
        <v>274</v>
      </c>
    </row>
    <row r="162" spans="1:6" ht="15" customHeight="1" x14ac:dyDescent="0.2">
      <c r="A162" s="9" t="s">
        <v>53</v>
      </c>
      <c r="B162" s="9" t="s">
        <v>271</v>
      </c>
      <c r="C162" s="10" t="s">
        <v>286</v>
      </c>
      <c r="D162" s="11" t="s">
        <v>97</v>
      </c>
      <c r="E162" s="12">
        <v>100.3</v>
      </c>
      <c r="F162" s="49" t="s">
        <v>274</v>
      </c>
    </row>
    <row r="163" spans="1:6" ht="14.1" customHeight="1" x14ac:dyDescent="0.2">
      <c r="A163" s="9" t="s">
        <v>53</v>
      </c>
      <c r="B163" s="9" t="s">
        <v>271</v>
      </c>
      <c r="C163" s="10" t="s">
        <v>287</v>
      </c>
      <c r="D163" s="11" t="s">
        <v>97</v>
      </c>
      <c r="E163" s="12">
        <v>33.630000000000003</v>
      </c>
      <c r="F163" s="49" t="s">
        <v>274</v>
      </c>
    </row>
    <row r="164" spans="1:6" x14ac:dyDescent="0.2">
      <c r="A164" s="9" t="s">
        <v>53</v>
      </c>
      <c r="B164" s="9" t="s">
        <v>271</v>
      </c>
      <c r="C164" s="10" t="s">
        <v>288</v>
      </c>
      <c r="D164" s="11" t="s">
        <v>97</v>
      </c>
      <c r="E164" s="12">
        <v>44.25</v>
      </c>
      <c r="F164" s="49" t="s">
        <v>274</v>
      </c>
    </row>
    <row r="165" spans="1:6" x14ac:dyDescent="0.2">
      <c r="A165" s="9" t="s">
        <v>53</v>
      </c>
      <c r="B165" s="9" t="s">
        <v>271</v>
      </c>
      <c r="C165" s="10" t="s">
        <v>289</v>
      </c>
      <c r="D165" s="11" t="s">
        <v>97</v>
      </c>
      <c r="E165" s="12">
        <v>855.5</v>
      </c>
      <c r="F165" s="49" t="s">
        <v>274</v>
      </c>
    </row>
    <row r="166" spans="1:6" x14ac:dyDescent="0.2">
      <c r="A166" s="9" t="s">
        <v>53</v>
      </c>
      <c r="B166" s="9" t="s">
        <v>271</v>
      </c>
      <c r="C166" s="10" t="s">
        <v>290</v>
      </c>
      <c r="D166" s="11" t="s">
        <v>97</v>
      </c>
      <c r="E166" s="12">
        <v>60.2273</v>
      </c>
      <c r="F166" s="49" t="s">
        <v>274</v>
      </c>
    </row>
    <row r="167" spans="1:6" x14ac:dyDescent="0.2">
      <c r="A167" s="9" t="s">
        <v>53</v>
      </c>
      <c r="B167" s="9" t="s">
        <v>271</v>
      </c>
      <c r="C167" s="10" t="s">
        <v>291</v>
      </c>
      <c r="D167" s="11" t="s">
        <v>97</v>
      </c>
      <c r="E167" s="12">
        <v>102.8133</v>
      </c>
      <c r="F167" s="49" t="s">
        <v>274</v>
      </c>
    </row>
    <row r="168" spans="1:6" x14ac:dyDescent="0.2">
      <c r="A168" s="9" t="s">
        <v>53</v>
      </c>
      <c r="B168" s="9" t="s">
        <v>271</v>
      </c>
      <c r="C168" s="10" t="s">
        <v>292</v>
      </c>
      <c r="D168" s="11" t="s">
        <v>97</v>
      </c>
      <c r="E168" s="12">
        <v>3030.43</v>
      </c>
      <c r="F168" s="49" t="s">
        <v>274</v>
      </c>
    </row>
    <row r="169" spans="1:6" x14ac:dyDescent="0.2">
      <c r="A169" s="9" t="s">
        <v>53</v>
      </c>
      <c r="B169" s="9" t="s">
        <v>271</v>
      </c>
      <c r="C169" s="10" t="s">
        <v>293</v>
      </c>
      <c r="D169" s="11" t="s">
        <v>97</v>
      </c>
      <c r="E169" s="12">
        <v>858.45</v>
      </c>
      <c r="F169" s="49" t="s">
        <v>274</v>
      </c>
    </row>
    <row r="170" spans="1:6" x14ac:dyDescent="0.2">
      <c r="A170" s="9" t="s">
        <v>53</v>
      </c>
      <c r="B170" s="9" t="s">
        <v>271</v>
      </c>
      <c r="C170" s="10" t="s">
        <v>294</v>
      </c>
      <c r="D170" s="11" t="s">
        <v>97</v>
      </c>
      <c r="E170" s="12">
        <v>206.72329999999999</v>
      </c>
      <c r="F170" s="49" t="s">
        <v>274</v>
      </c>
    </row>
    <row r="171" spans="1:6" ht="15.95" customHeight="1" x14ac:dyDescent="0.2">
      <c r="A171" s="9" t="s">
        <v>53</v>
      </c>
      <c r="B171" s="9" t="s">
        <v>271</v>
      </c>
      <c r="C171" s="10" t="s">
        <v>295</v>
      </c>
      <c r="D171" s="11" t="s">
        <v>97</v>
      </c>
      <c r="E171" s="12">
        <v>4425</v>
      </c>
      <c r="F171" s="49" t="s">
        <v>274</v>
      </c>
    </row>
    <row r="172" spans="1:6" ht="24" x14ac:dyDescent="0.2">
      <c r="A172" s="9" t="s">
        <v>53</v>
      </c>
      <c r="B172" s="9" t="s">
        <v>271</v>
      </c>
      <c r="C172" s="10" t="s">
        <v>296</v>
      </c>
      <c r="D172" s="11" t="s">
        <v>97</v>
      </c>
      <c r="E172" s="12">
        <v>13500.0026</v>
      </c>
      <c r="F172" s="49" t="s">
        <v>274</v>
      </c>
    </row>
    <row r="173" spans="1:6" ht="20.25" customHeight="1" x14ac:dyDescent="0.2">
      <c r="A173" s="9" t="s">
        <v>53</v>
      </c>
      <c r="B173" s="9" t="s">
        <v>271</v>
      </c>
      <c r="C173" s="10" t="s">
        <v>297</v>
      </c>
      <c r="D173" s="11" t="s">
        <v>97</v>
      </c>
      <c r="E173" s="12">
        <v>1416</v>
      </c>
      <c r="F173" s="49" t="s">
        <v>274</v>
      </c>
    </row>
    <row r="174" spans="1:6" ht="21" customHeight="1" x14ac:dyDescent="0.2">
      <c r="A174" s="9" t="s">
        <v>53</v>
      </c>
      <c r="B174" s="9" t="s">
        <v>271</v>
      </c>
      <c r="C174" s="10" t="s">
        <v>298</v>
      </c>
      <c r="D174" s="11" t="s">
        <v>97</v>
      </c>
      <c r="E174" s="12">
        <v>3.54</v>
      </c>
      <c r="F174" s="56" t="s">
        <v>274</v>
      </c>
    </row>
    <row r="175" spans="1:6" ht="18" customHeight="1" x14ac:dyDescent="0.2">
      <c r="A175" s="9" t="s">
        <v>53</v>
      </c>
      <c r="B175" s="9" t="s">
        <v>271</v>
      </c>
      <c r="C175" s="10" t="s">
        <v>299</v>
      </c>
      <c r="D175" s="11" t="s">
        <v>97</v>
      </c>
      <c r="E175" s="12">
        <v>73.16</v>
      </c>
      <c r="F175" s="49" t="s">
        <v>274</v>
      </c>
    </row>
    <row r="176" spans="1:6" ht="20.25" customHeight="1" x14ac:dyDescent="0.2">
      <c r="A176" s="9" t="s">
        <v>53</v>
      </c>
      <c r="B176" s="9" t="s">
        <v>271</v>
      </c>
      <c r="C176" s="10" t="s">
        <v>300</v>
      </c>
      <c r="D176" s="11" t="s">
        <v>97</v>
      </c>
      <c r="E176" s="12">
        <v>548.26499999999999</v>
      </c>
      <c r="F176" s="49" t="s">
        <v>274</v>
      </c>
    </row>
    <row r="177" spans="1:6" ht="25.5" customHeight="1" x14ac:dyDescent="0.2">
      <c r="A177" s="9" t="s">
        <v>53</v>
      </c>
      <c r="B177" s="9" t="s">
        <v>271</v>
      </c>
      <c r="C177" s="10" t="s">
        <v>301</v>
      </c>
      <c r="D177" s="11" t="s">
        <v>97</v>
      </c>
      <c r="E177" s="12">
        <v>526.32500000000005</v>
      </c>
      <c r="F177" s="49" t="s">
        <v>274</v>
      </c>
    </row>
    <row r="178" spans="1:6" ht="19.5" customHeight="1" x14ac:dyDescent="0.2">
      <c r="A178" s="9" t="s">
        <v>53</v>
      </c>
      <c r="B178" s="9" t="s">
        <v>271</v>
      </c>
      <c r="C178" s="10" t="s">
        <v>302</v>
      </c>
      <c r="D178" s="11" t="s">
        <v>97</v>
      </c>
      <c r="E178" s="12">
        <v>3.54</v>
      </c>
      <c r="F178" s="56" t="s">
        <v>274</v>
      </c>
    </row>
    <row r="179" spans="1:6" ht="27.75" customHeight="1" x14ac:dyDescent="0.2">
      <c r="A179" s="9" t="s">
        <v>53</v>
      </c>
      <c r="B179" s="9" t="s">
        <v>271</v>
      </c>
      <c r="C179" s="10" t="s">
        <v>303</v>
      </c>
      <c r="D179" s="11" t="s">
        <v>97</v>
      </c>
      <c r="E179" s="12">
        <v>265.5</v>
      </c>
      <c r="F179" s="49" t="s">
        <v>274</v>
      </c>
    </row>
    <row r="180" spans="1:6" ht="21.75" customHeight="1" x14ac:dyDescent="0.2">
      <c r="A180" s="57" t="s">
        <v>37</v>
      </c>
      <c r="B180" s="57" t="s">
        <v>304</v>
      </c>
      <c r="C180" s="58" t="s">
        <v>305</v>
      </c>
      <c r="D180" s="59" t="s">
        <v>97</v>
      </c>
      <c r="E180" s="60">
        <v>1.9823999999999999</v>
      </c>
      <c r="F180" s="61" t="s">
        <v>306</v>
      </c>
    </row>
    <row r="181" spans="1:6" ht="22.5" customHeight="1" x14ac:dyDescent="0.2">
      <c r="A181" s="9" t="s">
        <v>47</v>
      </c>
      <c r="B181" s="9" t="s">
        <v>307</v>
      </c>
      <c r="C181" s="10" t="s">
        <v>308</v>
      </c>
      <c r="D181" s="11" t="s">
        <v>97</v>
      </c>
      <c r="E181" s="12">
        <v>7773.84</v>
      </c>
      <c r="F181" s="49" t="s">
        <v>309</v>
      </c>
    </row>
    <row r="182" spans="1:6" ht="24" x14ac:dyDescent="0.2">
      <c r="A182" s="9" t="s">
        <v>47</v>
      </c>
      <c r="B182" s="9" t="s">
        <v>307</v>
      </c>
      <c r="C182" s="10" t="s">
        <v>310</v>
      </c>
      <c r="D182" s="11" t="s">
        <v>97</v>
      </c>
      <c r="E182" s="12">
        <v>9343.24</v>
      </c>
      <c r="F182" s="49" t="s">
        <v>309</v>
      </c>
    </row>
    <row r="183" spans="1:6" ht="23.25" customHeight="1" x14ac:dyDescent="0.2">
      <c r="A183" s="9" t="s">
        <v>47</v>
      </c>
      <c r="B183" s="9" t="s">
        <v>307</v>
      </c>
      <c r="C183" s="10" t="s">
        <v>311</v>
      </c>
      <c r="D183" s="11" t="s">
        <v>97</v>
      </c>
      <c r="E183" s="12">
        <v>10915</v>
      </c>
      <c r="F183" s="49" t="s">
        <v>309</v>
      </c>
    </row>
    <row r="184" spans="1:6" ht="20.25" customHeight="1" x14ac:dyDescent="0.2">
      <c r="A184" s="9" t="s">
        <v>47</v>
      </c>
      <c r="B184" s="9" t="s">
        <v>307</v>
      </c>
      <c r="C184" s="10" t="s">
        <v>312</v>
      </c>
      <c r="D184" s="11" t="s">
        <v>97</v>
      </c>
      <c r="E184" s="12">
        <v>3923.5</v>
      </c>
      <c r="F184" s="49" t="s">
        <v>309</v>
      </c>
    </row>
    <row r="185" spans="1:6" ht="14.1" customHeight="1" x14ac:dyDescent="0.2">
      <c r="A185" s="9" t="s">
        <v>47</v>
      </c>
      <c r="B185" s="9" t="s">
        <v>307</v>
      </c>
      <c r="C185" s="10" t="s">
        <v>313</v>
      </c>
      <c r="D185" s="11" t="s">
        <v>97</v>
      </c>
      <c r="E185" s="12">
        <v>4543</v>
      </c>
      <c r="F185" s="49" t="s">
        <v>309</v>
      </c>
    </row>
    <row r="186" spans="1:6" ht="17.100000000000001" customHeight="1" x14ac:dyDescent="0.2">
      <c r="A186" s="9" t="s">
        <v>47</v>
      </c>
      <c r="B186" s="9" t="s">
        <v>307</v>
      </c>
      <c r="C186" s="10" t="s">
        <v>314</v>
      </c>
      <c r="D186" s="11" t="s">
        <v>97</v>
      </c>
      <c r="E186" s="12">
        <v>9204</v>
      </c>
      <c r="F186" s="49" t="s">
        <v>309</v>
      </c>
    </row>
    <row r="187" spans="1:6" ht="15.95" customHeight="1" x14ac:dyDescent="0.2">
      <c r="A187" s="9" t="s">
        <v>47</v>
      </c>
      <c r="B187" s="9" t="s">
        <v>307</v>
      </c>
      <c r="C187" s="10" t="s">
        <v>315</v>
      </c>
      <c r="D187" s="11" t="s">
        <v>97</v>
      </c>
      <c r="E187" s="12">
        <v>1239</v>
      </c>
      <c r="F187" s="49" t="s">
        <v>309</v>
      </c>
    </row>
    <row r="188" spans="1:6" ht="15.95" customHeight="1" x14ac:dyDescent="0.2">
      <c r="A188" s="9" t="s">
        <v>47</v>
      </c>
      <c r="B188" s="9" t="s">
        <v>307</v>
      </c>
      <c r="C188" s="10" t="s">
        <v>316</v>
      </c>
      <c r="D188" s="11" t="s">
        <v>97</v>
      </c>
      <c r="E188" s="12">
        <v>1239</v>
      </c>
      <c r="F188" s="49" t="s">
        <v>309</v>
      </c>
    </row>
    <row r="189" spans="1:6" ht="32.25" customHeight="1" x14ac:dyDescent="0.2">
      <c r="A189" s="62" t="s">
        <v>42</v>
      </c>
      <c r="B189" s="62" t="s">
        <v>317</v>
      </c>
      <c r="C189" s="62" t="s">
        <v>318</v>
      </c>
      <c r="D189" s="63" t="s">
        <v>97</v>
      </c>
      <c r="E189" s="64">
        <v>54999.99</v>
      </c>
      <c r="F189" s="65" t="s">
        <v>319</v>
      </c>
    </row>
    <row r="190" spans="1:6" ht="30.75" customHeight="1" x14ac:dyDescent="0.2">
      <c r="A190" s="62" t="s">
        <v>42</v>
      </c>
      <c r="B190" s="62" t="s">
        <v>317</v>
      </c>
      <c r="C190" s="62" t="s">
        <v>320</v>
      </c>
      <c r="D190" s="63" t="s">
        <v>97</v>
      </c>
      <c r="E190" s="64">
        <v>17023.8</v>
      </c>
      <c r="F190" s="65" t="s">
        <v>319</v>
      </c>
    </row>
    <row r="191" spans="1:6" ht="25.5" customHeight="1" x14ac:dyDescent="0.2">
      <c r="A191" s="66" t="s">
        <v>321</v>
      </c>
      <c r="B191" s="62" t="s">
        <v>317</v>
      </c>
      <c r="C191" s="67" t="s">
        <v>322</v>
      </c>
      <c r="D191" s="68" t="s">
        <v>97</v>
      </c>
      <c r="E191" s="69">
        <v>4130</v>
      </c>
      <c r="F191" s="70" t="s">
        <v>323</v>
      </c>
    </row>
    <row r="192" spans="1:6" ht="15.95" customHeight="1" x14ac:dyDescent="0.2">
      <c r="A192" s="66" t="s">
        <v>321</v>
      </c>
      <c r="B192" s="62" t="s">
        <v>317</v>
      </c>
      <c r="C192" s="67" t="s">
        <v>324</v>
      </c>
      <c r="D192" s="68" t="s">
        <v>97</v>
      </c>
      <c r="E192" s="69">
        <v>16048</v>
      </c>
      <c r="F192" s="70" t="s">
        <v>323</v>
      </c>
    </row>
    <row r="193" spans="1:6" ht="27.75" customHeight="1" x14ac:dyDescent="0.2">
      <c r="A193" s="66" t="s">
        <v>321</v>
      </c>
      <c r="B193" s="62" t="s">
        <v>317</v>
      </c>
      <c r="C193" s="67" t="s">
        <v>325</v>
      </c>
      <c r="D193" s="71" t="s">
        <v>97</v>
      </c>
      <c r="E193" s="69">
        <v>24502.7</v>
      </c>
      <c r="F193" s="70" t="s">
        <v>323</v>
      </c>
    </row>
    <row r="194" spans="1:6" ht="34.5" customHeight="1" x14ac:dyDescent="0.2">
      <c r="A194" s="62" t="s">
        <v>41</v>
      </c>
      <c r="B194" s="62" t="s">
        <v>317</v>
      </c>
      <c r="C194" s="62" t="s">
        <v>326</v>
      </c>
      <c r="D194" s="63" t="s">
        <v>97</v>
      </c>
      <c r="E194" s="64">
        <v>715000</v>
      </c>
      <c r="F194" s="65" t="s">
        <v>327</v>
      </c>
    </row>
    <row r="195" spans="1:6" ht="23.25" customHeight="1" x14ac:dyDescent="0.2">
      <c r="A195" s="62" t="s">
        <v>328</v>
      </c>
      <c r="B195" s="62" t="s">
        <v>317</v>
      </c>
      <c r="C195" s="62" t="s">
        <v>329</v>
      </c>
      <c r="D195" s="63" t="s">
        <v>97</v>
      </c>
      <c r="E195" s="64">
        <v>60742.81</v>
      </c>
      <c r="F195" s="65" t="s">
        <v>319</v>
      </c>
    </row>
    <row r="196" spans="1:6" ht="25.5" customHeight="1" x14ac:dyDescent="0.2">
      <c r="A196" s="34" t="s">
        <v>328</v>
      </c>
      <c r="B196" s="62" t="s">
        <v>317</v>
      </c>
      <c r="C196" s="62" t="s">
        <v>330</v>
      </c>
      <c r="D196" s="63" t="s">
        <v>97</v>
      </c>
      <c r="E196" s="64">
        <v>30385</v>
      </c>
      <c r="F196" s="65" t="s">
        <v>319</v>
      </c>
    </row>
    <row r="197" spans="1:6" ht="24" x14ac:dyDescent="0.2">
      <c r="A197" s="62" t="s">
        <v>328</v>
      </c>
      <c r="B197" s="62" t="s">
        <v>317</v>
      </c>
      <c r="C197" s="62" t="s">
        <v>331</v>
      </c>
      <c r="D197" s="63" t="s">
        <v>97</v>
      </c>
      <c r="E197" s="64">
        <v>79818.740000000005</v>
      </c>
      <c r="F197" s="65" t="s">
        <v>319</v>
      </c>
    </row>
    <row r="198" spans="1:6" ht="24" x14ac:dyDescent="0.2">
      <c r="A198" s="34" t="s">
        <v>328</v>
      </c>
      <c r="B198" s="62" t="s">
        <v>317</v>
      </c>
      <c r="C198" s="62" t="s">
        <v>332</v>
      </c>
      <c r="D198" s="63" t="s">
        <v>97</v>
      </c>
      <c r="E198" s="64">
        <v>4500</v>
      </c>
      <c r="F198" s="65" t="s">
        <v>333</v>
      </c>
    </row>
    <row r="199" spans="1:6" ht="24" x14ac:dyDescent="0.2">
      <c r="A199" s="34" t="s">
        <v>328</v>
      </c>
      <c r="B199" s="62" t="s">
        <v>317</v>
      </c>
      <c r="C199" s="35" t="s">
        <v>334</v>
      </c>
      <c r="D199" s="36" t="s">
        <v>97</v>
      </c>
      <c r="E199" s="37">
        <v>44840</v>
      </c>
      <c r="F199" s="38" t="s">
        <v>335</v>
      </c>
    </row>
    <row r="200" spans="1:6" ht="14.1" customHeight="1" x14ac:dyDescent="0.2">
      <c r="A200" s="62" t="s">
        <v>328</v>
      </c>
      <c r="B200" s="62" t="s">
        <v>317</v>
      </c>
      <c r="C200" s="62" t="s">
        <v>336</v>
      </c>
      <c r="D200" s="63" t="s">
        <v>97</v>
      </c>
      <c r="E200" s="64">
        <v>8850</v>
      </c>
      <c r="F200" s="65" t="s">
        <v>319</v>
      </c>
    </row>
    <row r="201" spans="1:6" ht="14.1" customHeight="1" x14ac:dyDescent="0.2">
      <c r="A201" s="34" t="s">
        <v>337</v>
      </c>
      <c r="B201" s="62" t="s">
        <v>317</v>
      </c>
      <c r="C201" s="72" t="s">
        <v>338</v>
      </c>
      <c r="D201" s="73" t="s">
        <v>97</v>
      </c>
      <c r="E201" s="74">
        <v>45459.5</v>
      </c>
      <c r="F201" s="75" t="s">
        <v>339</v>
      </c>
    </row>
    <row r="202" spans="1:6" ht="15.95" customHeight="1" x14ac:dyDescent="0.2">
      <c r="A202" s="34" t="s">
        <v>337</v>
      </c>
      <c r="B202" s="62" t="s">
        <v>317</v>
      </c>
      <c r="C202" s="72" t="s">
        <v>340</v>
      </c>
      <c r="D202" s="73" t="s">
        <v>97</v>
      </c>
      <c r="E202" s="74">
        <v>7500</v>
      </c>
      <c r="F202" s="75" t="s">
        <v>341</v>
      </c>
    </row>
    <row r="203" spans="1:6" ht="15" customHeight="1" x14ac:dyDescent="0.2">
      <c r="A203" s="76" t="s">
        <v>56</v>
      </c>
      <c r="B203" s="76" t="s">
        <v>342</v>
      </c>
      <c r="C203" s="77" t="s">
        <v>343</v>
      </c>
      <c r="D203" s="78" t="s">
        <v>97</v>
      </c>
      <c r="E203" s="79">
        <v>68.44</v>
      </c>
      <c r="F203" s="80" t="s">
        <v>344</v>
      </c>
    </row>
    <row r="204" spans="1:6" ht="15" customHeight="1" x14ac:dyDescent="0.2">
      <c r="A204" s="76" t="s">
        <v>56</v>
      </c>
      <c r="B204" s="76" t="s">
        <v>342</v>
      </c>
      <c r="C204" s="77" t="s">
        <v>345</v>
      </c>
      <c r="D204" s="78" t="s">
        <v>97</v>
      </c>
      <c r="E204" s="79">
        <v>3935.3</v>
      </c>
      <c r="F204" s="80" t="s">
        <v>344</v>
      </c>
    </row>
    <row r="205" spans="1:6" ht="14.1" customHeight="1" x14ac:dyDescent="0.2">
      <c r="A205" s="76" t="s">
        <v>56</v>
      </c>
      <c r="B205" s="76" t="s">
        <v>342</v>
      </c>
      <c r="C205" s="77" t="s">
        <v>346</v>
      </c>
      <c r="D205" s="78" t="s">
        <v>97</v>
      </c>
      <c r="E205" s="79">
        <v>1548</v>
      </c>
      <c r="F205" s="80" t="s">
        <v>344</v>
      </c>
    </row>
    <row r="206" spans="1:6" ht="12.95" customHeight="1" x14ac:dyDescent="0.2">
      <c r="A206" s="76" t="s">
        <v>56</v>
      </c>
      <c r="B206" s="76" t="s">
        <v>342</v>
      </c>
      <c r="C206" s="77" t="s">
        <v>347</v>
      </c>
      <c r="D206" s="78" t="s">
        <v>97</v>
      </c>
      <c r="E206" s="79">
        <v>130</v>
      </c>
      <c r="F206" s="80" t="s">
        <v>344</v>
      </c>
    </row>
    <row r="207" spans="1:6" x14ac:dyDescent="0.2">
      <c r="A207" s="76" t="s">
        <v>56</v>
      </c>
      <c r="B207" s="76" t="s">
        <v>342</v>
      </c>
      <c r="C207" s="77" t="s">
        <v>348</v>
      </c>
      <c r="D207" s="78" t="s">
        <v>97</v>
      </c>
      <c r="E207" s="79">
        <v>341.02</v>
      </c>
      <c r="F207" s="80" t="s">
        <v>344</v>
      </c>
    </row>
    <row r="208" spans="1:6" x14ac:dyDescent="0.2">
      <c r="A208" s="76" t="s">
        <v>56</v>
      </c>
      <c r="B208" s="76" t="s">
        <v>342</v>
      </c>
      <c r="C208" s="77" t="s">
        <v>349</v>
      </c>
      <c r="D208" s="78" t="s">
        <v>97</v>
      </c>
      <c r="E208" s="79">
        <v>120</v>
      </c>
      <c r="F208" s="80" t="s">
        <v>344</v>
      </c>
    </row>
    <row r="209" spans="1:6" x14ac:dyDescent="0.2">
      <c r="A209" s="76" t="s">
        <v>56</v>
      </c>
      <c r="B209" s="76" t="s">
        <v>342</v>
      </c>
      <c r="C209" s="77" t="s">
        <v>350</v>
      </c>
      <c r="D209" s="78" t="s">
        <v>265</v>
      </c>
      <c r="E209" s="79">
        <v>57.784999999999997</v>
      </c>
      <c r="F209" s="80" t="s">
        <v>344</v>
      </c>
    </row>
    <row r="210" spans="1:6" x14ac:dyDescent="0.2">
      <c r="A210" s="76" t="s">
        <v>56</v>
      </c>
      <c r="B210" s="76" t="s">
        <v>342</v>
      </c>
      <c r="C210" s="77" t="s">
        <v>351</v>
      </c>
      <c r="D210" s="78" t="s">
        <v>265</v>
      </c>
      <c r="E210" s="79">
        <v>118</v>
      </c>
      <c r="F210" s="80" t="s">
        <v>344</v>
      </c>
    </row>
    <row r="211" spans="1:6" x14ac:dyDescent="0.2">
      <c r="A211" s="76" t="s">
        <v>56</v>
      </c>
      <c r="B211" s="76" t="s">
        <v>342</v>
      </c>
      <c r="C211" s="77" t="s">
        <v>352</v>
      </c>
      <c r="D211" s="78" t="s">
        <v>265</v>
      </c>
      <c r="E211" s="79">
        <v>138.06</v>
      </c>
      <c r="F211" s="80" t="s">
        <v>344</v>
      </c>
    </row>
    <row r="212" spans="1:6" x14ac:dyDescent="0.2">
      <c r="A212" s="76" t="s">
        <v>56</v>
      </c>
      <c r="B212" s="76" t="s">
        <v>342</v>
      </c>
      <c r="C212" s="77" t="s">
        <v>353</v>
      </c>
      <c r="D212" s="78" t="s">
        <v>265</v>
      </c>
      <c r="E212" s="79">
        <v>136.88</v>
      </c>
      <c r="F212" s="80" t="s">
        <v>344</v>
      </c>
    </row>
    <row r="213" spans="1:6" ht="14.1" customHeight="1" x14ac:dyDescent="0.2">
      <c r="A213" s="76" t="s">
        <v>56</v>
      </c>
      <c r="B213" s="76" t="s">
        <v>342</v>
      </c>
      <c r="C213" s="77" t="s">
        <v>354</v>
      </c>
      <c r="D213" s="78" t="s">
        <v>97</v>
      </c>
      <c r="E213" s="79">
        <v>270</v>
      </c>
      <c r="F213" s="80" t="s">
        <v>344</v>
      </c>
    </row>
    <row r="214" spans="1:6" ht="15" customHeight="1" x14ac:dyDescent="0.2">
      <c r="A214" s="76" t="s">
        <v>56</v>
      </c>
      <c r="B214" s="76" t="s">
        <v>342</v>
      </c>
      <c r="C214" s="77" t="s">
        <v>355</v>
      </c>
      <c r="D214" s="78" t="s">
        <v>97</v>
      </c>
      <c r="E214" s="79">
        <v>300</v>
      </c>
      <c r="F214" s="80" t="s">
        <v>344</v>
      </c>
    </row>
    <row r="215" spans="1:6" x14ac:dyDescent="0.2">
      <c r="A215" s="76" t="s">
        <v>56</v>
      </c>
      <c r="B215" s="76" t="s">
        <v>342</v>
      </c>
      <c r="C215" s="77" t="s">
        <v>356</v>
      </c>
      <c r="D215" s="78" t="s">
        <v>97</v>
      </c>
      <c r="E215" s="79">
        <v>160</v>
      </c>
      <c r="F215" s="80" t="s">
        <v>344</v>
      </c>
    </row>
    <row r="216" spans="1:6" x14ac:dyDescent="0.2">
      <c r="A216" s="76" t="s">
        <v>56</v>
      </c>
      <c r="B216" s="76" t="s">
        <v>342</v>
      </c>
      <c r="C216" s="77" t="s">
        <v>357</v>
      </c>
      <c r="D216" s="78" t="s">
        <v>97</v>
      </c>
      <c r="E216" s="79">
        <v>728.06</v>
      </c>
      <c r="F216" s="80" t="s">
        <v>344</v>
      </c>
    </row>
    <row r="217" spans="1:6" x14ac:dyDescent="0.2">
      <c r="A217" s="76" t="s">
        <v>56</v>
      </c>
      <c r="B217" s="76" t="s">
        <v>342</v>
      </c>
      <c r="C217" s="77" t="s">
        <v>358</v>
      </c>
      <c r="D217" s="78" t="s">
        <v>97</v>
      </c>
      <c r="E217" s="79">
        <v>125</v>
      </c>
      <c r="F217" s="80" t="s">
        <v>344</v>
      </c>
    </row>
    <row r="218" spans="1:6" x14ac:dyDescent="0.2">
      <c r="A218" s="81" t="s">
        <v>359</v>
      </c>
      <c r="B218" s="81" t="s">
        <v>360</v>
      </c>
      <c r="C218" s="82" t="s">
        <v>361</v>
      </c>
      <c r="D218" s="83" t="s">
        <v>97</v>
      </c>
      <c r="E218" s="84">
        <v>7123.8959999999997</v>
      </c>
      <c r="F218" s="85" t="s">
        <v>362</v>
      </c>
    </row>
    <row r="219" spans="1:6" x14ac:dyDescent="0.2">
      <c r="A219" s="81" t="s">
        <v>359</v>
      </c>
      <c r="B219" s="81" t="s">
        <v>360</v>
      </c>
      <c r="C219" s="82" t="s">
        <v>363</v>
      </c>
      <c r="D219" s="86" t="s">
        <v>97</v>
      </c>
      <c r="E219" s="87">
        <v>13570</v>
      </c>
      <c r="F219" s="88" t="s">
        <v>362</v>
      </c>
    </row>
    <row r="220" spans="1:6" ht="19.5" customHeight="1" x14ac:dyDescent="0.2">
      <c r="A220" s="89" t="s">
        <v>58</v>
      </c>
      <c r="B220" s="89" t="s">
        <v>364</v>
      </c>
      <c r="C220" s="90" t="s">
        <v>365</v>
      </c>
      <c r="D220" s="91" t="s">
        <v>97</v>
      </c>
      <c r="E220" s="92">
        <v>6938.4</v>
      </c>
      <c r="F220" s="93" t="s">
        <v>366</v>
      </c>
    </row>
    <row r="221" spans="1:6" ht="15.95" customHeight="1" x14ac:dyDescent="0.2">
      <c r="A221" s="94" t="s">
        <v>58</v>
      </c>
      <c r="B221" s="89" t="s">
        <v>364</v>
      </c>
      <c r="C221" s="95" t="s">
        <v>367</v>
      </c>
      <c r="D221" s="96" t="s">
        <v>97</v>
      </c>
      <c r="E221" s="97">
        <v>11800</v>
      </c>
      <c r="F221" s="98" t="s">
        <v>368</v>
      </c>
    </row>
    <row r="222" spans="1:6" ht="15.95" customHeight="1" x14ac:dyDescent="0.2">
      <c r="A222" s="94" t="s">
        <v>58</v>
      </c>
      <c r="B222" s="89" t="s">
        <v>364</v>
      </c>
      <c r="C222" s="95" t="s">
        <v>369</v>
      </c>
      <c r="D222" s="96" t="s">
        <v>97</v>
      </c>
      <c r="E222" s="97">
        <v>10620</v>
      </c>
      <c r="F222" s="98" t="s">
        <v>368</v>
      </c>
    </row>
    <row r="223" spans="1:6" x14ac:dyDescent="0.2">
      <c r="A223" s="89" t="s">
        <v>58</v>
      </c>
      <c r="B223" s="89" t="s">
        <v>364</v>
      </c>
      <c r="C223" s="90" t="s">
        <v>370</v>
      </c>
      <c r="D223" s="91" t="s">
        <v>97</v>
      </c>
      <c r="E223" s="92">
        <v>8142</v>
      </c>
      <c r="F223" s="93" t="s">
        <v>366</v>
      </c>
    </row>
    <row r="224" spans="1:6" x14ac:dyDescent="0.2">
      <c r="A224" s="94" t="s">
        <v>58</v>
      </c>
      <c r="B224" s="89" t="s">
        <v>364</v>
      </c>
      <c r="C224" s="95" t="s">
        <v>371</v>
      </c>
      <c r="D224" s="96" t="s">
        <v>97</v>
      </c>
      <c r="E224" s="97">
        <v>11227.8771</v>
      </c>
      <c r="F224" s="99" t="s">
        <v>368</v>
      </c>
    </row>
    <row r="225" spans="1:6" ht="21.75" customHeight="1" x14ac:dyDescent="0.2">
      <c r="A225" s="89" t="s">
        <v>58</v>
      </c>
      <c r="B225" s="89" t="s">
        <v>364</v>
      </c>
      <c r="C225" s="90" t="s">
        <v>372</v>
      </c>
      <c r="D225" s="91" t="s">
        <v>97</v>
      </c>
      <c r="E225" s="92">
        <v>8496</v>
      </c>
      <c r="F225" s="93" t="s">
        <v>366</v>
      </c>
    </row>
    <row r="226" spans="1:6" ht="23.25" customHeight="1" x14ac:dyDescent="0.2">
      <c r="A226" s="89" t="s">
        <v>58</v>
      </c>
      <c r="B226" s="89" t="s">
        <v>364</v>
      </c>
      <c r="C226" s="90" t="s">
        <v>373</v>
      </c>
      <c r="D226" s="100" t="s">
        <v>97</v>
      </c>
      <c r="E226" s="101">
        <v>5605</v>
      </c>
      <c r="F226" s="102" t="s">
        <v>366</v>
      </c>
    </row>
    <row r="227" spans="1:6" ht="23.25" customHeight="1" x14ac:dyDescent="0.2">
      <c r="A227" s="94" t="s">
        <v>58</v>
      </c>
      <c r="B227" s="89" t="s">
        <v>364</v>
      </c>
      <c r="C227" s="95" t="s">
        <v>374</v>
      </c>
      <c r="D227" s="96" t="s">
        <v>97</v>
      </c>
      <c r="E227" s="97">
        <v>14160</v>
      </c>
      <c r="F227" s="99" t="s">
        <v>368</v>
      </c>
    </row>
    <row r="228" spans="1:6" ht="24" x14ac:dyDescent="0.2">
      <c r="A228" s="89" t="s">
        <v>58</v>
      </c>
      <c r="B228" s="89" t="s">
        <v>364</v>
      </c>
      <c r="C228" s="90" t="s">
        <v>375</v>
      </c>
      <c r="D228" s="91" t="s">
        <v>97</v>
      </c>
      <c r="E228" s="92">
        <v>1121</v>
      </c>
      <c r="F228" s="93" t="s">
        <v>366</v>
      </c>
    </row>
    <row r="229" spans="1:6" ht="24" x14ac:dyDescent="0.2">
      <c r="A229" s="94" t="s">
        <v>58</v>
      </c>
      <c r="B229" s="89" t="s">
        <v>364</v>
      </c>
      <c r="C229" s="95" t="s">
        <v>376</v>
      </c>
      <c r="D229" s="96" t="s">
        <v>97</v>
      </c>
      <c r="E229" s="97">
        <v>450</v>
      </c>
      <c r="F229" s="99" t="s">
        <v>368</v>
      </c>
    </row>
    <row r="230" spans="1:6" ht="24" x14ac:dyDescent="0.2">
      <c r="A230" s="89" t="s">
        <v>58</v>
      </c>
      <c r="B230" s="89" t="s">
        <v>364</v>
      </c>
      <c r="C230" s="90" t="s">
        <v>377</v>
      </c>
      <c r="D230" s="91" t="s">
        <v>97</v>
      </c>
      <c r="E230" s="92">
        <v>5900</v>
      </c>
      <c r="F230" s="93" t="s">
        <v>366</v>
      </c>
    </row>
    <row r="231" spans="1:6" ht="24" x14ac:dyDescent="0.2">
      <c r="A231" s="94" t="s">
        <v>58</v>
      </c>
      <c r="B231" s="89" t="s">
        <v>364</v>
      </c>
      <c r="C231" s="95" t="s">
        <v>378</v>
      </c>
      <c r="D231" s="96" t="s">
        <v>97</v>
      </c>
      <c r="E231" s="97">
        <v>14160</v>
      </c>
      <c r="F231" s="99" t="s">
        <v>368</v>
      </c>
    </row>
    <row r="232" spans="1:6" x14ac:dyDescent="0.2">
      <c r="A232" s="89" t="s">
        <v>58</v>
      </c>
      <c r="B232" s="89" t="s">
        <v>364</v>
      </c>
      <c r="C232" s="90" t="s">
        <v>379</v>
      </c>
      <c r="D232" s="91" t="s">
        <v>97</v>
      </c>
      <c r="E232" s="92">
        <v>18880</v>
      </c>
      <c r="F232" s="102" t="s">
        <v>366</v>
      </c>
    </row>
    <row r="233" spans="1:6" ht="24" x14ac:dyDescent="0.2">
      <c r="A233" s="89" t="s">
        <v>58</v>
      </c>
      <c r="B233" s="89" t="s">
        <v>364</v>
      </c>
      <c r="C233" s="90" t="s">
        <v>380</v>
      </c>
      <c r="D233" s="91" t="s">
        <v>97</v>
      </c>
      <c r="E233" s="92">
        <v>4130</v>
      </c>
      <c r="F233" s="102" t="s">
        <v>366</v>
      </c>
    </row>
    <row r="234" spans="1:6" x14ac:dyDescent="0.2">
      <c r="A234" s="89" t="s">
        <v>58</v>
      </c>
      <c r="B234" s="89" t="s">
        <v>364</v>
      </c>
      <c r="C234" s="90" t="s">
        <v>381</v>
      </c>
      <c r="D234" s="91" t="s">
        <v>97</v>
      </c>
      <c r="E234" s="92">
        <v>2950</v>
      </c>
      <c r="F234" s="102" t="s">
        <v>366</v>
      </c>
    </row>
    <row r="235" spans="1:6" ht="24" x14ac:dyDescent="0.2">
      <c r="A235" s="94" t="s">
        <v>58</v>
      </c>
      <c r="B235" s="89" t="s">
        <v>364</v>
      </c>
      <c r="C235" s="95" t="s">
        <v>382</v>
      </c>
      <c r="D235" s="96" t="s">
        <v>97</v>
      </c>
      <c r="E235" s="97">
        <v>7949.66</v>
      </c>
      <c r="F235" s="99" t="s">
        <v>368</v>
      </c>
    </row>
    <row r="236" spans="1:6" x14ac:dyDescent="0.2">
      <c r="A236" s="94" t="s">
        <v>58</v>
      </c>
      <c r="B236" s="89" t="s">
        <v>364</v>
      </c>
      <c r="C236" s="95" t="s">
        <v>383</v>
      </c>
      <c r="D236" s="96" t="s">
        <v>97</v>
      </c>
      <c r="E236" s="97">
        <v>1303.9000000000001</v>
      </c>
      <c r="F236" s="99" t="s">
        <v>368</v>
      </c>
    </row>
    <row r="237" spans="1:6" ht="24" x14ac:dyDescent="0.2">
      <c r="A237" s="94" t="s">
        <v>58</v>
      </c>
      <c r="B237" s="89" t="s">
        <v>364</v>
      </c>
      <c r="C237" s="95" t="s">
        <v>384</v>
      </c>
      <c r="D237" s="96" t="s">
        <v>97</v>
      </c>
      <c r="E237" s="97">
        <v>7949.66</v>
      </c>
      <c r="F237" s="99" t="s">
        <v>368</v>
      </c>
    </row>
    <row r="238" spans="1:6" ht="24" x14ac:dyDescent="0.2">
      <c r="A238" s="94" t="s">
        <v>58</v>
      </c>
      <c r="B238" s="89" t="s">
        <v>364</v>
      </c>
      <c r="C238" s="95" t="s">
        <v>385</v>
      </c>
      <c r="D238" s="96" t="s">
        <v>97</v>
      </c>
      <c r="E238" s="97">
        <v>9912</v>
      </c>
      <c r="F238" s="99" t="s">
        <v>368</v>
      </c>
    </row>
    <row r="239" spans="1:6" ht="19.5" customHeight="1" x14ac:dyDescent="0.2">
      <c r="A239" s="89" t="s">
        <v>58</v>
      </c>
      <c r="B239" s="89" t="s">
        <v>364</v>
      </c>
      <c r="C239" s="103" t="s">
        <v>386</v>
      </c>
      <c r="D239" s="100" t="s">
        <v>97</v>
      </c>
      <c r="E239" s="101">
        <v>14004.83</v>
      </c>
      <c r="F239" s="102" t="s">
        <v>366</v>
      </c>
    </row>
    <row r="240" spans="1:6" ht="20.25" customHeight="1" x14ac:dyDescent="0.2">
      <c r="A240" s="89" t="s">
        <v>58</v>
      </c>
      <c r="B240" s="89" t="s">
        <v>364</v>
      </c>
      <c r="C240" s="90" t="s">
        <v>387</v>
      </c>
      <c r="D240" s="91" t="s">
        <v>97</v>
      </c>
      <c r="E240" s="92">
        <v>12019.008</v>
      </c>
      <c r="F240" s="102" t="s">
        <v>366</v>
      </c>
    </row>
    <row r="241" spans="1:6" ht="24" x14ac:dyDescent="0.2">
      <c r="A241" s="89" t="s">
        <v>58</v>
      </c>
      <c r="B241" s="89" t="s">
        <v>364</v>
      </c>
      <c r="C241" s="90" t="s">
        <v>388</v>
      </c>
      <c r="D241" s="100" t="s">
        <v>97</v>
      </c>
      <c r="E241" s="101">
        <v>4378.9799999999996</v>
      </c>
      <c r="F241" s="102" t="s">
        <v>368</v>
      </c>
    </row>
    <row r="242" spans="1:6" ht="24" x14ac:dyDescent="0.2">
      <c r="A242" s="89" t="s">
        <v>58</v>
      </c>
      <c r="B242" s="89" t="s">
        <v>364</v>
      </c>
      <c r="C242" s="90" t="s">
        <v>389</v>
      </c>
      <c r="D242" s="91" t="s">
        <v>97</v>
      </c>
      <c r="E242" s="92">
        <v>3482.18</v>
      </c>
      <c r="F242" s="93" t="s">
        <v>366</v>
      </c>
    </row>
    <row r="243" spans="1:6" ht="24" x14ac:dyDescent="0.2">
      <c r="A243" s="89" t="s">
        <v>58</v>
      </c>
      <c r="B243" s="89" t="s">
        <v>364</v>
      </c>
      <c r="C243" s="90" t="s">
        <v>390</v>
      </c>
      <c r="D243" s="91" t="s">
        <v>97</v>
      </c>
      <c r="E243" s="92">
        <v>6755.7359999999999</v>
      </c>
      <c r="F243" s="102" t="s">
        <v>366</v>
      </c>
    </row>
    <row r="244" spans="1:6" ht="12.95" customHeight="1" x14ac:dyDescent="0.2">
      <c r="A244" s="104" t="s">
        <v>40</v>
      </c>
      <c r="B244" s="104" t="s">
        <v>391</v>
      </c>
      <c r="C244" s="105" t="s">
        <v>392</v>
      </c>
      <c r="D244" s="106" t="s">
        <v>97</v>
      </c>
      <c r="E244" s="107"/>
      <c r="F244" s="108" t="s">
        <v>393</v>
      </c>
    </row>
    <row r="245" spans="1:6" ht="24" x14ac:dyDescent="0.2">
      <c r="A245" s="109" t="s">
        <v>64</v>
      </c>
      <c r="B245" s="109" t="s">
        <v>394</v>
      </c>
      <c r="C245" s="110" t="s">
        <v>395</v>
      </c>
      <c r="D245" s="111" t="s">
        <v>97</v>
      </c>
      <c r="E245" s="112">
        <v>36028.94</v>
      </c>
      <c r="F245" s="113" t="s">
        <v>396</v>
      </c>
    </row>
    <row r="246" spans="1:6" x14ac:dyDescent="0.2">
      <c r="A246" s="109" t="s">
        <v>64</v>
      </c>
      <c r="B246" s="109" t="s">
        <v>394</v>
      </c>
      <c r="C246" s="110" t="s">
        <v>397</v>
      </c>
      <c r="D246" s="111" t="s">
        <v>97</v>
      </c>
      <c r="E246" s="112">
        <v>30591.5</v>
      </c>
      <c r="F246" s="113" t="s">
        <v>396</v>
      </c>
    </row>
    <row r="247" spans="1:6" x14ac:dyDescent="0.2">
      <c r="A247" s="109" t="s">
        <v>64</v>
      </c>
      <c r="B247" s="109" t="s">
        <v>394</v>
      </c>
      <c r="C247" s="110" t="s">
        <v>398</v>
      </c>
      <c r="D247" s="111" t="s">
        <v>97</v>
      </c>
      <c r="E247" s="112">
        <v>626.58000000000004</v>
      </c>
      <c r="F247" s="113" t="s">
        <v>396</v>
      </c>
    </row>
    <row r="248" spans="1:6" ht="24" x14ac:dyDescent="0.2">
      <c r="A248" s="109" t="s">
        <v>64</v>
      </c>
      <c r="B248" s="109" t="s">
        <v>394</v>
      </c>
      <c r="C248" s="110" t="s">
        <v>399</v>
      </c>
      <c r="D248" s="111" t="s">
        <v>97</v>
      </c>
      <c r="E248" s="112">
        <v>62031.42</v>
      </c>
      <c r="F248" s="113" t="s">
        <v>396</v>
      </c>
    </row>
    <row r="249" spans="1:6" x14ac:dyDescent="0.2">
      <c r="A249" s="9" t="s">
        <v>39</v>
      </c>
      <c r="B249" s="9" t="s">
        <v>400</v>
      </c>
      <c r="C249" s="10" t="s">
        <v>401</v>
      </c>
      <c r="D249" s="11" t="s">
        <v>97</v>
      </c>
      <c r="E249" s="12">
        <v>60</v>
      </c>
      <c r="F249" s="49" t="s">
        <v>402</v>
      </c>
    </row>
    <row r="250" spans="1:6" x14ac:dyDescent="0.2">
      <c r="A250" s="114" t="s">
        <v>403</v>
      </c>
      <c r="B250" s="114" t="s">
        <v>404</v>
      </c>
      <c r="C250" s="115" t="s">
        <v>405</v>
      </c>
      <c r="D250" s="116" t="s">
        <v>97</v>
      </c>
      <c r="E250" s="117">
        <v>487.34</v>
      </c>
      <c r="F250" s="118" t="s">
        <v>406</v>
      </c>
    </row>
    <row r="251" spans="1:6" x14ac:dyDescent="0.2">
      <c r="A251" s="114" t="s">
        <v>403</v>
      </c>
      <c r="B251" s="114" t="s">
        <v>404</v>
      </c>
      <c r="C251" s="115" t="s">
        <v>407</v>
      </c>
      <c r="D251" s="116" t="s">
        <v>97</v>
      </c>
      <c r="E251" s="117">
        <v>88.5</v>
      </c>
      <c r="F251" s="118" t="s">
        <v>406</v>
      </c>
    </row>
    <row r="252" spans="1:6" x14ac:dyDescent="0.2">
      <c r="A252" s="119" t="s">
        <v>45</v>
      </c>
      <c r="B252" s="119" t="s">
        <v>408</v>
      </c>
      <c r="C252" s="120" t="s">
        <v>409</v>
      </c>
      <c r="D252" s="121" t="s">
        <v>97</v>
      </c>
      <c r="E252" s="122">
        <v>177</v>
      </c>
      <c r="F252" s="123" t="s">
        <v>410</v>
      </c>
    </row>
    <row r="253" spans="1:6" ht="36" x14ac:dyDescent="0.2">
      <c r="A253" s="119" t="s">
        <v>45</v>
      </c>
      <c r="B253" s="119" t="s">
        <v>408</v>
      </c>
      <c r="C253" s="120" t="s">
        <v>411</v>
      </c>
      <c r="D253" s="121" t="s">
        <v>97</v>
      </c>
      <c r="E253" s="122">
        <v>5959</v>
      </c>
      <c r="F253" s="123" t="s">
        <v>410</v>
      </c>
    </row>
    <row r="254" spans="1:6" x14ac:dyDescent="0.2">
      <c r="A254" s="9" t="s">
        <v>49</v>
      </c>
      <c r="B254" s="9" t="s">
        <v>412</v>
      </c>
      <c r="C254" s="10" t="s">
        <v>413</v>
      </c>
      <c r="D254" s="11" t="s">
        <v>414</v>
      </c>
      <c r="E254" s="12">
        <v>18.88</v>
      </c>
      <c r="F254" s="13" t="s">
        <v>415</v>
      </c>
    </row>
    <row r="255" spans="1:6" x14ac:dyDescent="0.2">
      <c r="A255" s="9" t="s">
        <v>51</v>
      </c>
      <c r="B255" s="9" t="s">
        <v>416</v>
      </c>
      <c r="C255" s="10" t="s">
        <v>417</v>
      </c>
      <c r="D255" s="11" t="s">
        <v>97</v>
      </c>
      <c r="E255" s="12">
        <v>4124.1000000000004</v>
      </c>
      <c r="F255" s="13" t="s">
        <v>418</v>
      </c>
    </row>
    <row r="256" spans="1:6" ht="19.5" customHeight="1" x14ac:dyDescent="0.2">
      <c r="A256" s="9" t="s">
        <v>51</v>
      </c>
      <c r="B256" s="9" t="s">
        <v>416</v>
      </c>
      <c r="C256" s="10" t="s">
        <v>419</v>
      </c>
      <c r="D256" s="11" t="s">
        <v>97</v>
      </c>
      <c r="E256" s="12">
        <v>4737.7</v>
      </c>
      <c r="F256" s="13" t="s">
        <v>418</v>
      </c>
    </row>
    <row r="257" spans="1:6" x14ac:dyDescent="0.2">
      <c r="A257" s="9" t="s">
        <v>51</v>
      </c>
      <c r="B257" s="9" t="s">
        <v>416</v>
      </c>
      <c r="C257" s="10" t="s">
        <v>420</v>
      </c>
      <c r="D257" s="11" t="s">
        <v>97</v>
      </c>
      <c r="E257" s="12">
        <v>1239</v>
      </c>
      <c r="F257" s="13" t="s">
        <v>418</v>
      </c>
    </row>
    <row r="258" spans="1:6" ht="24" x14ac:dyDescent="0.2">
      <c r="A258" s="119" t="s">
        <v>74</v>
      </c>
      <c r="B258" s="119" t="s">
        <v>421</v>
      </c>
      <c r="C258" s="120" t="s">
        <v>422</v>
      </c>
      <c r="D258" s="121" t="s">
        <v>97</v>
      </c>
      <c r="E258" s="122">
        <v>711.54</v>
      </c>
      <c r="F258" s="123" t="s">
        <v>410</v>
      </c>
    </row>
    <row r="259" spans="1:6" ht="23.25" customHeight="1" x14ac:dyDescent="0.2">
      <c r="A259" s="119" t="s">
        <v>74</v>
      </c>
      <c r="B259" s="119" t="s">
        <v>421</v>
      </c>
      <c r="C259" s="120" t="s">
        <v>423</v>
      </c>
      <c r="D259" s="121" t="s">
        <v>97</v>
      </c>
      <c r="E259" s="122">
        <v>30.68</v>
      </c>
      <c r="F259" s="123" t="s">
        <v>410</v>
      </c>
    </row>
    <row r="260" spans="1:6" ht="17.25" customHeight="1" x14ac:dyDescent="0.2">
      <c r="A260" s="119" t="s">
        <v>74</v>
      </c>
      <c r="B260" s="119" t="s">
        <v>421</v>
      </c>
      <c r="C260" s="120" t="s">
        <v>424</v>
      </c>
      <c r="D260" s="121" t="s">
        <v>97</v>
      </c>
      <c r="E260" s="122">
        <v>93.22</v>
      </c>
      <c r="F260" s="123" t="s">
        <v>425</v>
      </c>
    </row>
    <row r="261" spans="1:6" ht="15" customHeight="1" x14ac:dyDescent="0.2">
      <c r="A261" s="119" t="s">
        <v>74</v>
      </c>
      <c r="B261" s="119" t="s">
        <v>421</v>
      </c>
      <c r="C261" s="120" t="s">
        <v>426</v>
      </c>
      <c r="D261" s="121" t="s">
        <v>97</v>
      </c>
      <c r="E261" s="122">
        <v>140.125</v>
      </c>
      <c r="F261" s="123" t="s">
        <v>425</v>
      </c>
    </row>
    <row r="262" spans="1:6" x14ac:dyDescent="0.2">
      <c r="A262" s="119" t="s">
        <v>74</v>
      </c>
      <c r="B262" s="119" t="s">
        <v>421</v>
      </c>
      <c r="C262" s="120" t="s">
        <v>427</v>
      </c>
      <c r="D262" s="121" t="s">
        <v>97</v>
      </c>
      <c r="E262" s="122">
        <v>194.7</v>
      </c>
      <c r="F262" s="123" t="s">
        <v>425</v>
      </c>
    </row>
    <row r="263" spans="1:6" x14ac:dyDescent="0.2">
      <c r="A263" s="119" t="s">
        <v>74</v>
      </c>
      <c r="B263" s="119" t="s">
        <v>421</v>
      </c>
      <c r="C263" s="120" t="s">
        <v>428</v>
      </c>
      <c r="D263" s="121" t="s">
        <v>97</v>
      </c>
      <c r="E263" s="122">
        <v>334.82499999999999</v>
      </c>
      <c r="F263" s="123" t="s">
        <v>425</v>
      </c>
    </row>
    <row r="264" spans="1:6" x14ac:dyDescent="0.2">
      <c r="A264" s="119" t="s">
        <v>74</v>
      </c>
      <c r="B264" s="119" t="s">
        <v>421</v>
      </c>
      <c r="C264" s="120" t="s">
        <v>429</v>
      </c>
      <c r="D264" s="121" t="s">
        <v>97</v>
      </c>
      <c r="E264" s="122">
        <v>474.36</v>
      </c>
      <c r="F264" s="123" t="s">
        <v>425</v>
      </c>
    </row>
    <row r="265" spans="1:6" x14ac:dyDescent="0.2">
      <c r="A265" s="119" t="s">
        <v>74</v>
      </c>
      <c r="B265" s="119" t="s">
        <v>421</v>
      </c>
      <c r="C265" s="120" t="s">
        <v>430</v>
      </c>
      <c r="D265" s="121" t="s">
        <v>97</v>
      </c>
      <c r="E265" s="122">
        <v>548.70000000000005</v>
      </c>
      <c r="F265" s="123" t="s">
        <v>425</v>
      </c>
    </row>
    <row r="266" spans="1:6" x14ac:dyDescent="0.2">
      <c r="A266" s="119" t="s">
        <v>74</v>
      </c>
      <c r="B266" s="119" t="s">
        <v>421</v>
      </c>
      <c r="C266" s="120" t="s">
        <v>431</v>
      </c>
      <c r="D266" s="121" t="s">
        <v>97</v>
      </c>
      <c r="E266" s="122">
        <v>628.94000000000005</v>
      </c>
      <c r="F266" s="123" t="s">
        <v>425</v>
      </c>
    </row>
    <row r="267" spans="1:6" x14ac:dyDescent="0.2">
      <c r="A267" s="119" t="s">
        <v>74</v>
      </c>
      <c r="B267" s="119" t="s">
        <v>421</v>
      </c>
      <c r="C267" s="120" t="s">
        <v>432</v>
      </c>
      <c r="D267" s="121" t="s">
        <v>97</v>
      </c>
      <c r="E267" s="122">
        <v>401.2</v>
      </c>
      <c r="F267" s="123" t="s">
        <v>425</v>
      </c>
    </row>
    <row r="268" spans="1:6" x14ac:dyDescent="0.2">
      <c r="A268" s="119" t="s">
        <v>74</v>
      </c>
      <c r="B268" s="119" t="s">
        <v>421</v>
      </c>
      <c r="C268" s="120" t="s">
        <v>433</v>
      </c>
      <c r="D268" s="121" t="s">
        <v>97</v>
      </c>
      <c r="E268" s="122">
        <v>526.57500000000005</v>
      </c>
      <c r="F268" s="123" t="s">
        <v>425</v>
      </c>
    </row>
    <row r="269" spans="1:6" x14ac:dyDescent="0.2">
      <c r="A269" s="119" t="s">
        <v>74</v>
      </c>
      <c r="B269" s="119" t="s">
        <v>421</v>
      </c>
      <c r="C269" s="120" t="s">
        <v>434</v>
      </c>
      <c r="D269" s="121" t="s">
        <v>124</v>
      </c>
      <c r="E269" s="122">
        <v>175.82</v>
      </c>
      <c r="F269" s="123" t="s">
        <v>425</v>
      </c>
    </row>
    <row r="270" spans="1:6" x14ac:dyDescent="0.2">
      <c r="A270" s="119" t="s">
        <v>74</v>
      </c>
      <c r="B270" s="119" t="s">
        <v>421</v>
      </c>
      <c r="C270" s="120" t="s">
        <v>435</v>
      </c>
      <c r="D270" s="121" t="s">
        <v>124</v>
      </c>
      <c r="E270" s="122">
        <v>531</v>
      </c>
      <c r="F270" s="123" t="s">
        <v>425</v>
      </c>
    </row>
    <row r="271" spans="1:6" x14ac:dyDescent="0.2">
      <c r="A271" s="119" t="s">
        <v>74</v>
      </c>
      <c r="B271" s="119" t="s">
        <v>421</v>
      </c>
      <c r="C271" s="120" t="s">
        <v>436</v>
      </c>
      <c r="D271" s="121" t="s">
        <v>124</v>
      </c>
      <c r="E271" s="122">
        <v>233.64</v>
      </c>
      <c r="F271" s="123" t="s">
        <v>425</v>
      </c>
    </row>
    <row r="272" spans="1:6" x14ac:dyDescent="0.2">
      <c r="A272" s="119" t="s">
        <v>74</v>
      </c>
      <c r="B272" s="119" t="s">
        <v>421</v>
      </c>
      <c r="C272" s="120" t="s">
        <v>437</v>
      </c>
      <c r="D272" s="121" t="s">
        <v>124</v>
      </c>
      <c r="E272" s="122">
        <v>260.00110000000001</v>
      </c>
      <c r="F272" s="123" t="s">
        <v>425</v>
      </c>
    </row>
    <row r="273" spans="1:6" ht="36" x14ac:dyDescent="0.2">
      <c r="A273" s="119" t="s">
        <v>74</v>
      </c>
      <c r="B273" s="119" t="s">
        <v>421</v>
      </c>
      <c r="C273" s="120" t="s">
        <v>438</v>
      </c>
      <c r="D273" s="121" t="s">
        <v>97</v>
      </c>
      <c r="E273" s="122">
        <v>283.2</v>
      </c>
      <c r="F273" s="123" t="s">
        <v>410</v>
      </c>
    </row>
    <row r="274" spans="1:6" x14ac:dyDescent="0.2">
      <c r="A274" s="119" t="s">
        <v>74</v>
      </c>
      <c r="B274" s="119" t="s">
        <v>421</v>
      </c>
      <c r="C274" s="120" t="s">
        <v>439</v>
      </c>
      <c r="D274" s="121" t="s">
        <v>97</v>
      </c>
      <c r="E274" s="122">
        <v>132.75</v>
      </c>
      <c r="F274" s="123" t="s">
        <v>425</v>
      </c>
    </row>
    <row r="275" spans="1:6" x14ac:dyDescent="0.2">
      <c r="A275" s="119" t="s">
        <v>74</v>
      </c>
      <c r="B275" s="119" t="s">
        <v>421</v>
      </c>
      <c r="C275" s="120" t="s">
        <v>440</v>
      </c>
      <c r="D275" s="121" t="s">
        <v>97</v>
      </c>
      <c r="E275" s="122">
        <v>368.75</v>
      </c>
      <c r="F275" s="123" t="s">
        <v>425</v>
      </c>
    </row>
    <row r="276" spans="1:6" x14ac:dyDescent="0.2">
      <c r="A276" s="119" t="s">
        <v>74</v>
      </c>
      <c r="B276" s="119" t="s">
        <v>421</v>
      </c>
      <c r="C276" s="120" t="s">
        <v>441</v>
      </c>
      <c r="D276" s="121" t="s">
        <v>97</v>
      </c>
      <c r="E276" s="122">
        <v>5546</v>
      </c>
      <c r="F276" s="123" t="s">
        <v>410</v>
      </c>
    </row>
    <row r="277" spans="1:6" ht="24" x14ac:dyDescent="0.2">
      <c r="A277" s="119" t="s">
        <v>74</v>
      </c>
      <c r="B277" s="119" t="s">
        <v>421</v>
      </c>
      <c r="C277" s="120" t="s">
        <v>442</v>
      </c>
      <c r="D277" s="121" t="s">
        <v>97</v>
      </c>
      <c r="E277" s="122">
        <v>1215.4000000000001</v>
      </c>
      <c r="F277" s="123" t="s">
        <v>410</v>
      </c>
    </row>
    <row r="278" spans="1:6" x14ac:dyDescent="0.2">
      <c r="A278" s="119" t="s">
        <v>74</v>
      </c>
      <c r="B278" s="119" t="s">
        <v>421</v>
      </c>
      <c r="C278" s="120" t="s">
        <v>443</v>
      </c>
      <c r="D278" s="121" t="s">
        <v>444</v>
      </c>
      <c r="E278" s="122">
        <v>139.24</v>
      </c>
      <c r="F278" s="123" t="s">
        <v>445</v>
      </c>
    </row>
    <row r="279" spans="1:6" x14ac:dyDescent="0.2">
      <c r="A279" s="119" t="s">
        <v>74</v>
      </c>
      <c r="B279" s="119" t="s">
        <v>421</v>
      </c>
      <c r="C279" s="120" t="s">
        <v>446</v>
      </c>
      <c r="D279" s="121" t="s">
        <v>444</v>
      </c>
      <c r="E279" s="122">
        <v>194.7</v>
      </c>
      <c r="F279" s="123" t="s">
        <v>445</v>
      </c>
    </row>
    <row r="280" spans="1:6" ht="24" x14ac:dyDescent="0.2">
      <c r="A280" s="119" t="s">
        <v>74</v>
      </c>
      <c r="B280" s="119" t="s">
        <v>421</v>
      </c>
      <c r="C280" s="120" t="s">
        <v>447</v>
      </c>
      <c r="D280" s="121" t="s">
        <v>97</v>
      </c>
      <c r="E280" s="122">
        <v>12.803000000000001</v>
      </c>
      <c r="F280" s="123" t="s">
        <v>425</v>
      </c>
    </row>
    <row r="281" spans="1:6" x14ac:dyDescent="0.2">
      <c r="A281" s="119" t="s">
        <v>74</v>
      </c>
      <c r="B281" s="119" t="s">
        <v>421</v>
      </c>
      <c r="C281" s="120" t="s">
        <v>448</v>
      </c>
      <c r="D281" s="121" t="s">
        <v>97</v>
      </c>
      <c r="E281" s="122">
        <v>663.75</v>
      </c>
      <c r="F281" s="123" t="s">
        <v>425</v>
      </c>
    </row>
    <row r="282" spans="1:6" x14ac:dyDescent="0.2">
      <c r="A282" s="119" t="s">
        <v>74</v>
      </c>
      <c r="B282" s="119" t="s">
        <v>421</v>
      </c>
      <c r="C282" s="120" t="s">
        <v>449</v>
      </c>
      <c r="D282" s="121" t="s">
        <v>97</v>
      </c>
      <c r="E282" s="122">
        <v>6149.9943000000003</v>
      </c>
      <c r="F282" s="123" t="s">
        <v>410</v>
      </c>
    </row>
    <row r="283" spans="1:6" x14ac:dyDescent="0.2">
      <c r="A283" s="9" t="s">
        <v>50</v>
      </c>
      <c r="B283" s="9" t="s">
        <v>450</v>
      </c>
      <c r="C283" s="10" t="s">
        <v>451</v>
      </c>
      <c r="D283" s="11" t="s">
        <v>97</v>
      </c>
      <c r="E283" s="12">
        <v>6490</v>
      </c>
      <c r="F283" s="49" t="s">
        <v>452</v>
      </c>
    </row>
    <row r="284" spans="1:6" x14ac:dyDescent="0.2">
      <c r="A284" s="9" t="s">
        <v>50</v>
      </c>
      <c r="B284" s="9" t="s">
        <v>450</v>
      </c>
      <c r="C284" s="10" t="s">
        <v>453</v>
      </c>
      <c r="D284" s="11" t="s">
        <v>97</v>
      </c>
      <c r="E284" s="12">
        <v>6490</v>
      </c>
      <c r="F284" s="49" t="s">
        <v>452</v>
      </c>
    </row>
    <row r="285" spans="1:6" x14ac:dyDescent="0.2">
      <c r="A285" s="9" t="s">
        <v>50</v>
      </c>
      <c r="B285" s="9" t="s">
        <v>450</v>
      </c>
      <c r="C285" s="10" t="s">
        <v>454</v>
      </c>
      <c r="D285" s="11" t="s">
        <v>97</v>
      </c>
      <c r="E285" s="12">
        <v>6490</v>
      </c>
      <c r="F285" s="49" t="s">
        <v>452</v>
      </c>
    </row>
    <row r="286" spans="1:6" ht="14.1" customHeight="1" x14ac:dyDescent="0.2">
      <c r="A286" s="9" t="s">
        <v>50</v>
      </c>
      <c r="B286" s="9" t="s">
        <v>450</v>
      </c>
      <c r="C286" s="10" t="s">
        <v>455</v>
      </c>
      <c r="D286" s="11" t="s">
        <v>97</v>
      </c>
      <c r="E286" s="12">
        <v>6490</v>
      </c>
      <c r="F286" s="49" t="s">
        <v>452</v>
      </c>
    </row>
    <row r="287" spans="1:6" ht="15" customHeight="1" x14ac:dyDescent="0.2">
      <c r="A287" s="9" t="s">
        <v>50</v>
      </c>
      <c r="B287" s="9" t="s">
        <v>450</v>
      </c>
      <c r="C287" s="10" t="s">
        <v>456</v>
      </c>
      <c r="D287" s="11" t="s">
        <v>97</v>
      </c>
      <c r="E287" s="12">
        <v>6490</v>
      </c>
      <c r="F287" s="49" t="s">
        <v>452</v>
      </c>
    </row>
    <row r="288" spans="1:6" ht="21.75" customHeight="1" x14ac:dyDescent="0.2">
      <c r="A288" s="124" t="s">
        <v>57</v>
      </c>
      <c r="B288" s="124" t="s">
        <v>457</v>
      </c>
      <c r="C288" s="125" t="s">
        <v>458</v>
      </c>
      <c r="D288" s="126" t="s">
        <v>97</v>
      </c>
      <c r="E288" s="127">
        <v>2205.7732999999998</v>
      </c>
      <c r="F288" s="128" t="s">
        <v>459</v>
      </c>
    </row>
    <row r="289" spans="1:6" ht="15.95" customHeight="1" x14ac:dyDescent="0.2">
      <c r="A289" s="124" t="s">
        <v>57</v>
      </c>
      <c r="B289" s="124" t="s">
        <v>457</v>
      </c>
      <c r="C289" s="125" t="s">
        <v>460</v>
      </c>
      <c r="D289" s="126" t="s">
        <v>97</v>
      </c>
      <c r="E289" s="127">
        <v>501.5</v>
      </c>
      <c r="F289" s="128" t="s">
        <v>459</v>
      </c>
    </row>
    <row r="290" spans="1:6" x14ac:dyDescent="0.2">
      <c r="A290" s="124" t="s">
        <v>57</v>
      </c>
      <c r="B290" s="124" t="s">
        <v>457</v>
      </c>
      <c r="C290" s="125" t="s">
        <v>461</v>
      </c>
      <c r="D290" s="126" t="s">
        <v>97</v>
      </c>
      <c r="E290" s="127">
        <v>442.5</v>
      </c>
      <c r="F290" s="128" t="s">
        <v>459</v>
      </c>
    </row>
    <row r="291" spans="1:6" ht="14.1" customHeight="1" x14ac:dyDescent="0.2">
      <c r="A291" s="124" t="s">
        <v>57</v>
      </c>
      <c r="B291" s="124" t="s">
        <v>457</v>
      </c>
      <c r="C291" s="125" t="s">
        <v>462</v>
      </c>
      <c r="D291" s="126" t="s">
        <v>97</v>
      </c>
      <c r="E291" s="127">
        <v>531</v>
      </c>
      <c r="F291" s="128" t="s">
        <v>459</v>
      </c>
    </row>
    <row r="292" spans="1:6" x14ac:dyDescent="0.2">
      <c r="A292" s="124" t="s">
        <v>57</v>
      </c>
      <c r="B292" s="124" t="s">
        <v>457</v>
      </c>
      <c r="C292" s="125" t="s">
        <v>463</v>
      </c>
      <c r="D292" s="126" t="s">
        <v>97</v>
      </c>
      <c r="E292" s="127">
        <v>796.5</v>
      </c>
      <c r="F292" s="128" t="s">
        <v>459</v>
      </c>
    </row>
    <row r="293" spans="1:6" ht="17.25" customHeight="1" x14ac:dyDescent="0.2">
      <c r="A293" s="124" t="s">
        <v>57</v>
      </c>
      <c r="B293" s="124" t="s">
        <v>457</v>
      </c>
      <c r="C293" s="125" t="s">
        <v>464</v>
      </c>
      <c r="D293" s="126" t="s">
        <v>97</v>
      </c>
      <c r="E293" s="127">
        <v>5640.4</v>
      </c>
      <c r="F293" s="128" t="s">
        <v>459</v>
      </c>
    </row>
    <row r="294" spans="1:6" ht="30.75" customHeight="1" x14ac:dyDescent="0.2">
      <c r="A294" s="124" t="s">
        <v>57</v>
      </c>
      <c r="B294" s="124" t="s">
        <v>457</v>
      </c>
      <c r="C294" s="125" t="s">
        <v>465</v>
      </c>
      <c r="D294" s="126" t="s">
        <v>97</v>
      </c>
      <c r="E294" s="127">
        <v>5640.4</v>
      </c>
      <c r="F294" s="128" t="s">
        <v>459</v>
      </c>
    </row>
    <row r="295" spans="1:6" ht="24" x14ac:dyDescent="0.2">
      <c r="A295" s="124" t="s">
        <v>57</v>
      </c>
      <c r="B295" s="124" t="s">
        <v>457</v>
      </c>
      <c r="C295" s="125" t="s">
        <v>466</v>
      </c>
      <c r="D295" s="126" t="s">
        <v>97</v>
      </c>
      <c r="E295" s="127">
        <v>5640.4</v>
      </c>
      <c r="F295" s="128" t="s">
        <v>459</v>
      </c>
    </row>
    <row r="296" spans="1:6" ht="29.25" customHeight="1" x14ac:dyDescent="0.2">
      <c r="A296" s="124" t="s">
        <v>57</v>
      </c>
      <c r="B296" s="124" t="s">
        <v>457</v>
      </c>
      <c r="C296" s="125" t="s">
        <v>467</v>
      </c>
      <c r="D296" s="126" t="s">
        <v>97</v>
      </c>
      <c r="E296" s="127">
        <v>4366</v>
      </c>
      <c r="F296" s="128" t="s">
        <v>459</v>
      </c>
    </row>
    <row r="297" spans="1:6" ht="28.5" customHeight="1" x14ac:dyDescent="0.2">
      <c r="A297" s="124" t="s">
        <v>57</v>
      </c>
      <c r="B297" s="124" t="s">
        <v>457</v>
      </c>
      <c r="C297" s="125" t="s">
        <v>468</v>
      </c>
      <c r="D297" s="126" t="s">
        <v>97</v>
      </c>
      <c r="E297" s="127">
        <v>15611.4</v>
      </c>
      <c r="F297" s="128" t="s">
        <v>459</v>
      </c>
    </row>
    <row r="298" spans="1:6" ht="28.5" customHeight="1" x14ac:dyDescent="0.2">
      <c r="A298" s="124" t="s">
        <v>57</v>
      </c>
      <c r="B298" s="124" t="s">
        <v>457</v>
      </c>
      <c r="C298" s="125" t="s">
        <v>469</v>
      </c>
      <c r="D298" s="126" t="s">
        <v>97</v>
      </c>
      <c r="E298" s="127">
        <v>179.15</v>
      </c>
      <c r="F298" s="128" t="s">
        <v>459</v>
      </c>
    </row>
    <row r="299" spans="1:6" ht="22.5" customHeight="1" x14ac:dyDescent="0.2">
      <c r="A299" s="124" t="s">
        <v>57</v>
      </c>
      <c r="B299" s="124" t="s">
        <v>457</v>
      </c>
      <c r="C299" s="125" t="s">
        <v>470</v>
      </c>
      <c r="D299" s="126" t="s">
        <v>97</v>
      </c>
      <c r="E299" s="127">
        <v>194.7</v>
      </c>
      <c r="F299" s="128" t="s">
        <v>459</v>
      </c>
    </row>
    <row r="300" spans="1:6" x14ac:dyDescent="0.2">
      <c r="A300" s="124" t="s">
        <v>57</v>
      </c>
      <c r="B300" s="124" t="s">
        <v>457</v>
      </c>
      <c r="C300" s="125" t="s">
        <v>471</v>
      </c>
      <c r="D300" s="126" t="s">
        <v>97</v>
      </c>
      <c r="E300" s="127">
        <v>672.6</v>
      </c>
      <c r="F300" s="128" t="s">
        <v>459</v>
      </c>
    </row>
    <row r="301" spans="1:6" x14ac:dyDescent="0.2">
      <c r="A301" s="124" t="s">
        <v>57</v>
      </c>
      <c r="B301" s="124" t="s">
        <v>457</v>
      </c>
      <c r="C301" s="125" t="s">
        <v>472</v>
      </c>
      <c r="D301" s="126" t="s">
        <v>97</v>
      </c>
      <c r="E301" s="127">
        <v>20650</v>
      </c>
      <c r="F301" s="128" t="s">
        <v>459</v>
      </c>
    </row>
    <row r="302" spans="1:6" x14ac:dyDescent="0.2">
      <c r="A302" s="124" t="s">
        <v>57</v>
      </c>
      <c r="B302" s="124" t="s">
        <v>457</v>
      </c>
      <c r="C302" s="125" t="s">
        <v>473</v>
      </c>
      <c r="D302" s="126" t="s">
        <v>97</v>
      </c>
      <c r="E302" s="127">
        <v>4661</v>
      </c>
      <c r="F302" s="128" t="s">
        <v>459</v>
      </c>
    </row>
    <row r="303" spans="1:6" x14ac:dyDescent="0.2">
      <c r="A303" s="124" t="s">
        <v>57</v>
      </c>
      <c r="B303" s="124" t="s">
        <v>457</v>
      </c>
      <c r="C303" s="125" t="s">
        <v>474</v>
      </c>
      <c r="D303" s="126" t="s">
        <v>97</v>
      </c>
      <c r="E303" s="127">
        <v>525.1</v>
      </c>
      <c r="F303" s="128" t="s">
        <v>459</v>
      </c>
    </row>
    <row r="304" spans="1:6" x14ac:dyDescent="0.2">
      <c r="A304" s="124" t="s">
        <v>57</v>
      </c>
      <c r="B304" s="124" t="s">
        <v>457</v>
      </c>
      <c r="C304" s="125" t="s">
        <v>475</v>
      </c>
      <c r="D304" s="126" t="s">
        <v>97</v>
      </c>
      <c r="E304" s="127">
        <v>6384.19</v>
      </c>
      <c r="F304" s="128" t="s">
        <v>459</v>
      </c>
    </row>
    <row r="305" spans="1:6" ht="21" customHeight="1" x14ac:dyDescent="0.2">
      <c r="A305" s="124" t="s">
        <v>57</v>
      </c>
      <c r="B305" s="124" t="s">
        <v>457</v>
      </c>
      <c r="C305" s="125" t="s">
        <v>476</v>
      </c>
      <c r="D305" s="126" t="s">
        <v>97</v>
      </c>
      <c r="E305" s="127">
        <v>899.04330000000004</v>
      </c>
      <c r="F305" s="128" t="s">
        <v>459</v>
      </c>
    </row>
    <row r="306" spans="1:6" ht="29.25" customHeight="1" x14ac:dyDescent="0.2">
      <c r="A306" s="124" t="s">
        <v>57</v>
      </c>
      <c r="B306" s="124" t="s">
        <v>457</v>
      </c>
      <c r="C306" s="125" t="s">
        <v>477</v>
      </c>
      <c r="D306" s="126" t="s">
        <v>97</v>
      </c>
      <c r="E306" s="127">
        <v>348.1</v>
      </c>
      <c r="F306" s="128" t="s">
        <v>459</v>
      </c>
    </row>
    <row r="307" spans="1:6" ht="28.5" customHeight="1" x14ac:dyDescent="0.2">
      <c r="A307" s="124" t="s">
        <v>57</v>
      </c>
      <c r="B307" s="124" t="s">
        <v>457</v>
      </c>
      <c r="C307" s="125" t="s">
        <v>478</v>
      </c>
      <c r="D307" s="126" t="s">
        <v>97</v>
      </c>
      <c r="E307" s="127">
        <v>147.5</v>
      </c>
      <c r="F307" s="128" t="s">
        <v>459</v>
      </c>
    </row>
    <row r="308" spans="1:6" ht="32.25" customHeight="1" x14ac:dyDescent="0.2">
      <c r="A308" s="124" t="s">
        <v>57</v>
      </c>
      <c r="B308" s="124" t="s">
        <v>457</v>
      </c>
      <c r="C308" s="125" t="s">
        <v>479</v>
      </c>
      <c r="D308" s="126" t="s">
        <v>97</v>
      </c>
      <c r="E308" s="127">
        <v>11210</v>
      </c>
      <c r="F308" s="128" t="s">
        <v>459</v>
      </c>
    </row>
    <row r="309" spans="1:6" ht="24" x14ac:dyDescent="0.2">
      <c r="A309" s="124" t="s">
        <v>57</v>
      </c>
      <c r="B309" s="124" t="s">
        <v>457</v>
      </c>
      <c r="C309" s="125" t="s">
        <v>480</v>
      </c>
      <c r="D309" s="126" t="s">
        <v>97</v>
      </c>
      <c r="E309" s="127">
        <v>1333.4</v>
      </c>
      <c r="F309" s="128" t="s">
        <v>459</v>
      </c>
    </row>
    <row r="310" spans="1:6" x14ac:dyDescent="0.2">
      <c r="A310" s="129" t="s">
        <v>46</v>
      </c>
      <c r="B310" s="129" t="s">
        <v>481</v>
      </c>
      <c r="C310" s="130" t="s">
        <v>482</v>
      </c>
      <c r="D310" s="131" t="s">
        <v>97</v>
      </c>
      <c r="E310" s="132">
        <v>939.75</v>
      </c>
      <c r="F310" s="133" t="s">
        <v>483</v>
      </c>
    </row>
    <row r="311" spans="1:6" ht="22.5" customHeight="1" x14ac:dyDescent="0.2">
      <c r="A311" s="129" t="s">
        <v>46</v>
      </c>
      <c r="B311" s="129" t="s">
        <v>481</v>
      </c>
      <c r="C311" s="130" t="s">
        <v>484</v>
      </c>
      <c r="D311" s="131" t="s">
        <v>97</v>
      </c>
      <c r="E311" s="132">
        <v>590</v>
      </c>
      <c r="F311" s="133" t="s">
        <v>483</v>
      </c>
    </row>
    <row r="312" spans="1:6" x14ac:dyDescent="0.2">
      <c r="A312" s="129" t="s">
        <v>46</v>
      </c>
      <c r="B312" s="129" t="s">
        <v>481</v>
      </c>
      <c r="C312" s="130" t="s">
        <v>485</v>
      </c>
      <c r="D312" s="131" t="s">
        <v>97</v>
      </c>
      <c r="E312" s="132">
        <v>761.25</v>
      </c>
      <c r="F312" s="133" t="s">
        <v>483</v>
      </c>
    </row>
    <row r="313" spans="1:6" x14ac:dyDescent="0.2">
      <c r="A313" s="129" t="s">
        <v>46</v>
      </c>
      <c r="B313" s="129" t="s">
        <v>481</v>
      </c>
      <c r="C313" s="134" t="s">
        <v>485</v>
      </c>
      <c r="D313" s="135" t="s">
        <v>97</v>
      </c>
      <c r="E313" s="136">
        <v>761.25</v>
      </c>
      <c r="F313" s="137" t="s">
        <v>486</v>
      </c>
    </row>
    <row r="314" spans="1:6" ht="26.25" customHeight="1" x14ac:dyDescent="0.2">
      <c r="A314" s="129" t="s">
        <v>46</v>
      </c>
      <c r="B314" s="129" t="s">
        <v>481</v>
      </c>
      <c r="C314" s="134" t="s">
        <v>487</v>
      </c>
      <c r="D314" s="135" t="s">
        <v>97</v>
      </c>
      <c r="E314" s="136">
        <v>309.75</v>
      </c>
      <c r="F314" s="137" t="s">
        <v>486</v>
      </c>
    </row>
    <row r="315" spans="1:6" ht="18" customHeight="1" x14ac:dyDescent="0.2">
      <c r="A315" s="129" t="s">
        <v>46</v>
      </c>
      <c r="B315" s="129" t="s">
        <v>481</v>
      </c>
      <c r="C315" s="130" t="s">
        <v>488</v>
      </c>
      <c r="D315" s="131" t="s">
        <v>97</v>
      </c>
      <c r="E315" s="132">
        <v>270.48</v>
      </c>
      <c r="F315" s="137" t="s">
        <v>486</v>
      </c>
    </row>
    <row r="316" spans="1:6" x14ac:dyDescent="0.2">
      <c r="A316" s="129" t="s">
        <v>46</v>
      </c>
      <c r="B316" s="129" t="s">
        <v>481</v>
      </c>
      <c r="C316" s="130" t="s">
        <v>489</v>
      </c>
      <c r="D316" s="131" t="s">
        <v>97</v>
      </c>
      <c r="E316" s="132">
        <v>229.21530000000001</v>
      </c>
      <c r="F316" s="133" t="s">
        <v>483</v>
      </c>
    </row>
    <row r="317" spans="1:6" x14ac:dyDescent="0.2">
      <c r="A317" s="129" t="s">
        <v>46</v>
      </c>
      <c r="B317" s="129" t="s">
        <v>481</v>
      </c>
      <c r="C317" s="130" t="s">
        <v>490</v>
      </c>
      <c r="D317" s="131" t="s">
        <v>97</v>
      </c>
      <c r="E317" s="132">
        <v>194.25</v>
      </c>
      <c r="F317" s="137" t="s">
        <v>486</v>
      </c>
    </row>
    <row r="318" spans="1:6" x14ac:dyDescent="0.2">
      <c r="A318" s="129" t="s">
        <v>46</v>
      </c>
      <c r="B318" s="129" t="s">
        <v>481</v>
      </c>
      <c r="C318" s="130" t="s">
        <v>491</v>
      </c>
      <c r="D318" s="131" t="s">
        <v>97</v>
      </c>
      <c r="E318" s="132">
        <v>414.75</v>
      </c>
      <c r="F318" s="133" t="s">
        <v>483</v>
      </c>
    </row>
    <row r="319" spans="1:6" x14ac:dyDescent="0.2">
      <c r="A319" s="129" t="s">
        <v>46</v>
      </c>
      <c r="B319" s="129" t="s">
        <v>481</v>
      </c>
      <c r="C319" s="130" t="s">
        <v>492</v>
      </c>
      <c r="D319" s="131" t="s">
        <v>97</v>
      </c>
      <c r="E319" s="132">
        <v>414.75</v>
      </c>
      <c r="F319" s="137" t="s">
        <v>486</v>
      </c>
    </row>
    <row r="320" spans="1:6" x14ac:dyDescent="0.2">
      <c r="A320" s="129" t="s">
        <v>46</v>
      </c>
      <c r="B320" s="129" t="s">
        <v>481</v>
      </c>
      <c r="C320" s="134" t="s">
        <v>493</v>
      </c>
      <c r="D320" s="135" t="s">
        <v>97</v>
      </c>
      <c r="E320" s="136">
        <v>3669.75</v>
      </c>
      <c r="F320" s="137" t="s">
        <v>486</v>
      </c>
    </row>
    <row r="321" spans="1:6" x14ac:dyDescent="0.2">
      <c r="A321" s="129" t="s">
        <v>46</v>
      </c>
      <c r="B321" s="129" t="s">
        <v>481</v>
      </c>
      <c r="C321" s="130" t="s">
        <v>494</v>
      </c>
      <c r="D321" s="131" t="s">
        <v>495</v>
      </c>
      <c r="E321" s="132">
        <v>866.25</v>
      </c>
      <c r="F321" s="137" t="s">
        <v>486</v>
      </c>
    </row>
    <row r="322" spans="1:6" ht="24" x14ac:dyDescent="0.2">
      <c r="A322" s="129" t="s">
        <v>46</v>
      </c>
      <c r="B322" s="129" t="s">
        <v>481</v>
      </c>
      <c r="C322" s="130" t="s">
        <v>496</v>
      </c>
      <c r="D322" s="131" t="s">
        <v>97</v>
      </c>
      <c r="E322" s="132">
        <v>8096</v>
      </c>
      <c r="F322" s="137" t="s">
        <v>486</v>
      </c>
    </row>
    <row r="323" spans="1:6" ht="24" x14ac:dyDescent="0.2">
      <c r="A323" s="129" t="s">
        <v>46</v>
      </c>
      <c r="B323" s="129" t="s">
        <v>481</v>
      </c>
      <c r="C323" s="130" t="s">
        <v>497</v>
      </c>
      <c r="D323" s="131" t="s">
        <v>97</v>
      </c>
      <c r="E323" s="132">
        <v>8000</v>
      </c>
      <c r="F323" s="137" t="s">
        <v>486</v>
      </c>
    </row>
    <row r="324" spans="1:6" x14ac:dyDescent="0.2">
      <c r="A324" s="129" t="s">
        <v>46</v>
      </c>
      <c r="B324" s="129" t="s">
        <v>481</v>
      </c>
      <c r="C324" s="134" t="s">
        <v>498</v>
      </c>
      <c r="D324" s="135" t="s">
        <v>97</v>
      </c>
      <c r="E324" s="136">
        <v>167.27</v>
      </c>
      <c r="F324" s="137" t="s">
        <v>486</v>
      </c>
    </row>
    <row r="325" spans="1:6" ht="30.75" customHeight="1" x14ac:dyDescent="0.2">
      <c r="A325" s="129" t="s">
        <v>46</v>
      </c>
      <c r="B325" s="129" t="s">
        <v>481</v>
      </c>
      <c r="C325" s="130" t="s">
        <v>499</v>
      </c>
      <c r="D325" s="131" t="s">
        <v>97</v>
      </c>
      <c r="E325" s="132">
        <v>402.67669999999998</v>
      </c>
      <c r="F325" s="133" t="s">
        <v>483</v>
      </c>
    </row>
    <row r="326" spans="1:6" x14ac:dyDescent="0.2">
      <c r="A326" s="129" t="s">
        <v>46</v>
      </c>
      <c r="B326" s="129" t="s">
        <v>481</v>
      </c>
      <c r="C326" s="130" t="s">
        <v>500</v>
      </c>
      <c r="D326" s="131" t="s">
        <v>97</v>
      </c>
      <c r="E326" s="132">
        <v>600.9153</v>
      </c>
      <c r="F326" s="133" t="s">
        <v>483</v>
      </c>
    </row>
    <row r="327" spans="1:6" x14ac:dyDescent="0.2">
      <c r="A327" s="129" t="s">
        <v>46</v>
      </c>
      <c r="B327" s="129" t="s">
        <v>481</v>
      </c>
      <c r="C327" s="130" t="s">
        <v>501</v>
      </c>
      <c r="D327" s="131" t="s">
        <v>495</v>
      </c>
      <c r="E327" s="132">
        <v>489.40600000000001</v>
      </c>
      <c r="F327" s="137" t="s">
        <v>486</v>
      </c>
    </row>
    <row r="328" spans="1:6" ht="24.75" customHeight="1" x14ac:dyDescent="0.2">
      <c r="A328" s="129" t="s">
        <v>46</v>
      </c>
      <c r="B328" s="129" t="s">
        <v>481</v>
      </c>
      <c r="C328" s="130" t="s">
        <v>502</v>
      </c>
      <c r="D328" s="131" t="s">
        <v>97</v>
      </c>
      <c r="E328" s="132">
        <v>455.48</v>
      </c>
      <c r="F328" s="133" t="s">
        <v>483</v>
      </c>
    </row>
    <row r="329" spans="1:6" ht="24" x14ac:dyDescent="0.2">
      <c r="A329" s="9" t="s">
        <v>52</v>
      </c>
      <c r="B329" s="9" t="s">
        <v>503</v>
      </c>
      <c r="C329" s="10" t="s">
        <v>504</v>
      </c>
      <c r="D329" s="11" t="s">
        <v>97</v>
      </c>
      <c r="E329" s="12">
        <v>6490</v>
      </c>
      <c r="F329" s="49" t="s">
        <v>505</v>
      </c>
    </row>
    <row r="330" spans="1:6" ht="24" x14ac:dyDescent="0.2">
      <c r="A330" s="9" t="s">
        <v>506</v>
      </c>
      <c r="B330" s="9" t="s">
        <v>507</v>
      </c>
      <c r="C330" s="10" t="s">
        <v>508</v>
      </c>
      <c r="D330" s="11" t="s">
        <v>265</v>
      </c>
      <c r="E330" s="12">
        <v>460.2</v>
      </c>
      <c r="F330" s="49" t="s">
        <v>509</v>
      </c>
    </row>
    <row r="331" spans="1:6" ht="36" x14ac:dyDescent="0.2">
      <c r="A331" s="9" t="s">
        <v>36</v>
      </c>
      <c r="B331" s="9" t="s">
        <v>510</v>
      </c>
      <c r="C331" s="10" t="s">
        <v>511</v>
      </c>
      <c r="D331" s="11" t="s">
        <v>512</v>
      </c>
      <c r="E331" s="12">
        <v>44877.760000000002</v>
      </c>
      <c r="F331" s="49" t="s">
        <v>513</v>
      </c>
    </row>
    <row r="332" spans="1:6" x14ac:dyDescent="0.2">
      <c r="A332" s="13" t="s">
        <v>514</v>
      </c>
      <c r="B332" s="13" t="s">
        <v>515</v>
      </c>
      <c r="C332" s="10" t="s">
        <v>516</v>
      </c>
      <c r="D332" s="11" t="s">
        <v>517</v>
      </c>
      <c r="E332" s="12">
        <v>3000</v>
      </c>
      <c r="F332" s="49" t="s">
        <v>518</v>
      </c>
    </row>
    <row r="333" spans="1:6" ht="24" x14ac:dyDescent="0.2">
      <c r="A333" s="138" t="s">
        <v>519</v>
      </c>
      <c r="B333" s="138" t="s">
        <v>520</v>
      </c>
      <c r="C333" s="139" t="s">
        <v>521</v>
      </c>
      <c r="D333" s="140" t="s">
        <v>97</v>
      </c>
      <c r="E333" s="141">
        <v>23562.5</v>
      </c>
      <c r="F333" s="142" t="s">
        <v>522</v>
      </c>
    </row>
    <row r="334" spans="1:6" ht="24" x14ac:dyDescent="0.2">
      <c r="A334" s="138" t="s">
        <v>519</v>
      </c>
      <c r="B334" s="138" t="s">
        <v>520</v>
      </c>
      <c r="C334" s="139" t="s">
        <v>523</v>
      </c>
      <c r="D334" s="140" t="s">
        <v>97</v>
      </c>
      <c r="E334" s="141">
        <v>102660</v>
      </c>
      <c r="F334" s="142" t="s">
        <v>522</v>
      </c>
    </row>
    <row r="335" spans="1:6" ht="20.25" customHeight="1" x14ac:dyDescent="0.2">
      <c r="A335" s="143" t="s">
        <v>524</v>
      </c>
      <c r="B335" s="143" t="s">
        <v>525</v>
      </c>
      <c r="C335" s="144" t="s">
        <v>526</v>
      </c>
      <c r="D335" s="145" t="s">
        <v>97</v>
      </c>
      <c r="E335" s="146">
        <v>590</v>
      </c>
      <c r="F335" s="147" t="s">
        <v>527</v>
      </c>
    </row>
    <row r="336" spans="1:6" ht="15" customHeight="1" x14ac:dyDescent="0.2">
      <c r="A336" s="143" t="s">
        <v>524</v>
      </c>
      <c r="B336" s="143" t="s">
        <v>525</v>
      </c>
      <c r="C336" s="144" t="s">
        <v>528</v>
      </c>
      <c r="D336" s="145" t="s">
        <v>97</v>
      </c>
      <c r="E336" s="146">
        <v>2124</v>
      </c>
      <c r="F336" s="147" t="s">
        <v>527</v>
      </c>
    </row>
    <row r="337" spans="1:6" ht="14.1" customHeight="1" x14ac:dyDescent="0.2">
      <c r="A337" s="143" t="s">
        <v>524</v>
      </c>
      <c r="B337" s="143" t="s">
        <v>525</v>
      </c>
      <c r="C337" s="144" t="s">
        <v>529</v>
      </c>
      <c r="D337" s="145" t="s">
        <v>530</v>
      </c>
      <c r="E337" s="146">
        <v>2832</v>
      </c>
      <c r="F337" s="147" t="s">
        <v>527</v>
      </c>
    </row>
    <row r="338" spans="1:6" x14ac:dyDescent="0.2">
      <c r="A338" s="143" t="s">
        <v>524</v>
      </c>
      <c r="B338" s="143" t="s">
        <v>525</v>
      </c>
      <c r="C338" s="144" t="s">
        <v>531</v>
      </c>
      <c r="D338" s="145" t="s">
        <v>530</v>
      </c>
      <c r="E338" s="146">
        <v>2548.8000000000002</v>
      </c>
      <c r="F338" s="147" t="s">
        <v>527</v>
      </c>
    </row>
    <row r="339" spans="1:6" ht="15" customHeight="1" x14ac:dyDescent="0.2">
      <c r="A339" s="143" t="s">
        <v>524</v>
      </c>
      <c r="B339" s="143" t="s">
        <v>525</v>
      </c>
      <c r="C339" s="144" t="s">
        <v>532</v>
      </c>
      <c r="D339" s="145" t="s">
        <v>530</v>
      </c>
      <c r="E339" s="146">
        <v>2360</v>
      </c>
      <c r="F339" s="147" t="s">
        <v>527</v>
      </c>
    </row>
    <row r="340" spans="1:6" ht="24" x14ac:dyDescent="0.2">
      <c r="A340" s="143" t="s">
        <v>524</v>
      </c>
      <c r="B340" s="143" t="s">
        <v>525</v>
      </c>
      <c r="C340" s="144" t="s">
        <v>533</v>
      </c>
      <c r="D340" s="145" t="s">
        <v>530</v>
      </c>
      <c r="E340" s="146">
        <v>2360</v>
      </c>
      <c r="F340" s="147" t="s">
        <v>527</v>
      </c>
    </row>
    <row r="341" spans="1:6" x14ac:dyDescent="0.2">
      <c r="A341" s="143" t="s">
        <v>524</v>
      </c>
      <c r="B341" s="143" t="s">
        <v>525</v>
      </c>
      <c r="C341" s="144" t="s">
        <v>534</v>
      </c>
      <c r="D341" s="145" t="s">
        <v>530</v>
      </c>
      <c r="E341" s="146">
        <v>708</v>
      </c>
      <c r="F341" s="147" t="s">
        <v>527</v>
      </c>
    </row>
    <row r="342" spans="1:6" x14ac:dyDescent="0.2">
      <c r="A342" s="143" t="s">
        <v>524</v>
      </c>
      <c r="B342" s="143" t="s">
        <v>525</v>
      </c>
      <c r="C342" s="144" t="s">
        <v>535</v>
      </c>
      <c r="D342" s="145" t="s">
        <v>97</v>
      </c>
      <c r="E342" s="146">
        <v>7670</v>
      </c>
      <c r="F342" s="147" t="s">
        <v>527</v>
      </c>
    </row>
    <row r="343" spans="1:6" ht="24" x14ac:dyDescent="0.2">
      <c r="A343" s="143" t="s">
        <v>524</v>
      </c>
      <c r="B343" s="143" t="s">
        <v>525</v>
      </c>
      <c r="C343" s="144" t="s">
        <v>536</v>
      </c>
      <c r="D343" s="145" t="s">
        <v>530</v>
      </c>
      <c r="E343" s="146">
        <v>2548.8000000000002</v>
      </c>
      <c r="F343" s="147" t="s">
        <v>527</v>
      </c>
    </row>
    <row r="344" spans="1:6" ht="24" x14ac:dyDescent="0.2">
      <c r="A344" s="143" t="s">
        <v>524</v>
      </c>
      <c r="B344" s="143" t="s">
        <v>525</v>
      </c>
      <c r="C344" s="144" t="s">
        <v>537</v>
      </c>
      <c r="D344" s="145" t="s">
        <v>97</v>
      </c>
      <c r="E344" s="146">
        <v>2360</v>
      </c>
      <c r="F344" s="147" t="s">
        <v>527</v>
      </c>
    </row>
    <row r="345" spans="1:6" ht="24" x14ac:dyDescent="0.2">
      <c r="A345" s="143" t="s">
        <v>524</v>
      </c>
      <c r="B345" s="143" t="s">
        <v>525</v>
      </c>
      <c r="C345" s="144" t="s">
        <v>538</v>
      </c>
      <c r="D345" s="145" t="s">
        <v>97</v>
      </c>
      <c r="E345" s="146">
        <v>1770</v>
      </c>
      <c r="F345" s="147" t="s">
        <v>527</v>
      </c>
    </row>
    <row r="346" spans="1:6" x14ac:dyDescent="0.2">
      <c r="A346" s="143" t="s">
        <v>524</v>
      </c>
      <c r="B346" s="143" t="s">
        <v>525</v>
      </c>
      <c r="C346" s="144" t="s">
        <v>539</v>
      </c>
      <c r="D346" s="145" t="s">
        <v>97</v>
      </c>
      <c r="E346" s="146">
        <v>1121</v>
      </c>
      <c r="F346" s="147" t="s">
        <v>527</v>
      </c>
    </row>
    <row r="347" spans="1:6" x14ac:dyDescent="0.2">
      <c r="A347" s="148" t="s">
        <v>540</v>
      </c>
      <c r="B347" s="148" t="s">
        <v>541</v>
      </c>
      <c r="C347" s="149" t="s">
        <v>542</v>
      </c>
      <c r="D347" s="150" t="s">
        <v>97</v>
      </c>
      <c r="E347" s="151">
        <v>1770</v>
      </c>
      <c r="F347" s="152" t="s">
        <v>543</v>
      </c>
    </row>
    <row r="348" spans="1:6" ht="24" x14ac:dyDescent="0.2">
      <c r="A348" s="148" t="s">
        <v>540</v>
      </c>
      <c r="B348" s="148" t="s">
        <v>541</v>
      </c>
      <c r="C348" s="149" t="s">
        <v>544</v>
      </c>
      <c r="D348" s="150" t="s">
        <v>97</v>
      </c>
      <c r="E348" s="151">
        <v>1062</v>
      </c>
      <c r="F348" s="152" t="s">
        <v>543</v>
      </c>
    </row>
    <row r="349" spans="1:6" x14ac:dyDescent="0.2">
      <c r="A349" s="148" t="s">
        <v>540</v>
      </c>
      <c r="B349" s="148" t="s">
        <v>541</v>
      </c>
      <c r="C349" s="149" t="s">
        <v>545</v>
      </c>
      <c r="D349" s="150" t="s">
        <v>97</v>
      </c>
      <c r="E349" s="151">
        <v>420.55200000000002</v>
      </c>
      <c r="F349" s="152" t="s">
        <v>543</v>
      </c>
    </row>
    <row r="350" spans="1:6" x14ac:dyDescent="0.2">
      <c r="A350" s="148" t="s">
        <v>540</v>
      </c>
      <c r="B350" s="148" t="s">
        <v>541</v>
      </c>
      <c r="C350" s="149" t="s">
        <v>546</v>
      </c>
      <c r="D350" s="150" t="s">
        <v>97</v>
      </c>
      <c r="E350" s="151">
        <v>420.73</v>
      </c>
      <c r="F350" s="152" t="s">
        <v>543</v>
      </c>
    </row>
    <row r="351" spans="1:6" ht="24" x14ac:dyDescent="0.2">
      <c r="A351" s="148" t="s">
        <v>540</v>
      </c>
      <c r="B351" s="148" t="s">
        <v>541</v>
      </c>
      <c r="C351" s="149" t="s">
        <v>547</v>
      </c>
      <c r="D351" s="150" t="s">
        <v>97</v>
      </c>
      <c r="E351" s="151">
        <v>1379.48</v>
      </c>
      <c r="F351" s="152" t="s">
        <v>543</v>
      </c>
    </row>
    <row r="352" spans="1:6" ht="24" x14ac:dyDescent="0.2">
      <c r="A352" s="148" t="s">
        <v>540</v>
      </c>
      <c r="B352" s="148" t="s">
        <v>541</v>
      </c>
      <c r="C352" s="149" t="s">
        <v>547</v>
      </c>
      <c r="D352" s="150" t="s">
        <v>97</v>
      </c>
      <c r="E352" s="151">
        <v>486.69200000000001</v>
      </c>
      <c r="F352" s="152" t="s">
        <v>543</v>
      </c>
    </row>
    <row r="353" spans="1:6" ht="24" x14ac:dyDescent="0.2">
      <c r="A353" s="148" t="s">
        <v>540</v>
      </c>
      <c r="B353" s="148" t="s">
        <v>541</v>
      </c>
      <c r="C353" s="149" t="s">
        <v>548</v>
      </c>
      <c r="D353" s="150" t="s">
        <v>97</v>
      </c>
      <c r="E353" s="151">
        <v>420.09199999999998</v>
      </c>
      <c r="F353" s="152" t="s">
        <v>543</v>
      </c>
    </row>
    <row r="354" spans="1:6" ht="24" x14ac:dyDescent="0.2">
      <c r="A354" s="148" t="s">
        <v>540</v>
      </c>
      <c r="B354" s="148" t="s">
        <v>541</v>
      </c>
      <c r="C354" s="149" t="s">
        <v>549</v>
      </c>
      <c r="D354" s="150" t="s">
        <v>97</v>
      </c>
      <c r="E354" s="151">
        <v>422.358</v>
      </c>
      <c r="F354" s="152" t="s">
        <v>543</v>
      </c>
    </row>
    <row r="355" spans="1:6" ht="15" customHeight="1" x14ac:dyDescent="0.2">
      <c r="A355" s="148" t="s">
        <v>540</v>
      </c>
      <c r="B355" s="148" t="s">
        <v>541</v>
      </c>
      <c r="C355" s="149" t="s">
        <v>550</v>
      </c>
      <c r="D355" s="150" t="s">
        <v>97</v>
      </c>
      <c r="E355" s="151">
        <v>422.44</v>
      </c>
      <c r="F355" s="152" t="s">
        <v>543</v>
      </c>
    </row>
    <row r="356" spans="1:6" ht="24" x14ac:dyDescent="0.2">
      <c r="A356" s="148" t="s">
        <v>540</v>
      </c>
      <c r="B356" s="148" t="s">
        <v>541</v>
      </c>
      <c r="C356" s="149" t="s">
        <v>551</v>
      </c>
      <c r="D356" s="150" t="s">
        <v>97</v>
      </c>
      <c r="E356" s="151">
        <v>422.62799999999999</v>
      </c>
      <c r="F356" s="152" t="s">
        <v>543</v>
      </c>
    </row>
    <row r="357" spans="1:6" ht="14.1" customHeight="1" x14ac:dyDescent="0.2">
      <c r="A357" s="148" t="s">
        <v>540</v>
      </c>
      <c r="B357" s="148" t="s">
        <v>541</v>
      </c>
      <c r="C357" s="149" t="s">
        <v>552</v>
      </c>
      <c r="D357" s="150" t="s">
        <v>97</v>
      </c>
      <c r="E357" s="151">
        <v>810.41200000000003</v>
      </c>
      <c r="F357" s="152" t="s">
        <v>543</v>
      </c>
    </row>
    <row r="358" spans="1:6" x14ac:dyDescent="0.2">
      <c r="A358" s="148" t="s">
        <v>540</v>
      </c>
      <c r="B358" s="148" t="s">
        <v>541</v>
      </c>
      <c r="C358" s="149" t="s">
        <v>553</v>
      </c>
      <c r="D358" s="150" t="s">
        <v>97</v>
      </c>
      <c r="E358" s="151">
        <v>1069.47</v>
      </c>
      <c r="F358" s="152" t="s">
        <v>543</v>
      </c>
    </row>
    <row r="359" spans="1:6" ht="18" customHeight="1" x14ac:dyDescent="0.2">
      <c r="A359" s="148" t="s">
        <v>540</v>
      </c>
      <c r="B359" s="148" t="s">
        <v>541</v>
      </c>
      <c r="C359" s="149" t="s">
        <v>554</v>
      </c>
      <c r="D359" s="150" t="s">
        <v>97</v>
      </c>
      <c r="E359" s="151">
        <v>3499.9967000000001</v>
      </c>
      <c r="F359" s="152" t="s">
        <v>543</v>
      </c>
    </row>
    <row r="360" spans="1:6" ht="18.95" customHeight="1" x14ac:dyDescent="0.2">
      <c r="A360" s="148" t="s">
        <v>540</v>
      </c>
      <c r="B360" s="148" t="s">
        <v>541</v>
      </c>
      <c r="C360" s="149" t="s">
        <v>555</v>
      </c>
      <c r="D360" s="150" t="s">
        <v>97</v>
      </c>
      <c r="E360" s="151">
        <v>200.6</v>
      </c>
      <c r="F360" s="152" t="s">
        <v>543</v>
      </c>
    </row>
    <row r="361" spans="1:6" ht="15.95" customHeight="1" x14ac:dyDescent="0.2">
      <c r="A361" s="148" t="s">
        <v>540</v>
      </c>
      <c r="B361" s="148" t="s">
        <v>541</v>
      </c>
      <c r="C361" s="149" t="s">
        <v>556</v>
      </c>
      <c r="D361" s="150" t="s">
        <v>97</v>
      </c>
      <c r="E361" s="151">
        <v>17.405000000000001</v>
      </c>
      <c r="F361" s="152" t="s">
        <v>543</v>
      </c>
    </row>
    <row r="362" spans="1:6" ht="21" customHeight="1" x14ac:dyDescent="0.2">
      <c r="A362" s="148" t="s">
        <v>540</v>
      </c>
      <c r="B362" s="148" t="s">
        <v>541</v>
      </c>
      <c r="C362" s="149" t="s">
        <v>557</v>
      </c>
      <c r="D362" s="150" t="s">
        <v>97</v>
      </c>
      <c r="E362" s="151">
        <v>101.48</v>
      </c>
      <c r="F362" s="152" t="s">
        <v>543</v>
      </c>
    </row>
    <row r="363" spans="1:6" x14ac:dyDescent="0.2">
      <c r="A363" s="148" t="s">
        <v>540</v>
      </c>
      <c r="B363" s="148" t="s">
        <v>541</v>
      </c>
      <c r="C363" s="149" t="s">
        <v>558</v>
      </c>
      <c r="D363" s="150" t="s">
        <v>97</v>
      </c>
      <c r="E363" s="151">
        <v>15.281000000000001</v>
      </c>
      <c r="F363" s="152" t="s">
        <v>543</v>
      </c>
    </row>
    <row r="364" spans="1:6" x14ac:dyDescent="0.2">
      <c r="A364" s="148" t="s">
        <v>540</v>
      </c>
      <c r="B364" s="148" t="s">
        <v>541</v>
      </c>
      <c r="C364" s="149" t="s">
        <v>559</v>
      </c>
      <c r="D364" s="150" t="s">
        <v>97</v>
      </c>
      <c r="E364" s="151">
        <v>34.81</v>
      </c>
      <c r="F364" s="152" t="s">
        <v>543</v>
      </c>
    </row>
    <row r="365" spans="1:6" x14ac:dyDescent="0.2">
      <c r="A365" s="148" t="s">
        <v>540</v>
      </c>
      <c r="B365" s="148" t="s">
        <v>541</v>
      </c>
      <c r="C365" s="149" t="s">
        <v>560</v>
      </c>
      <c r="D365" s="150" t="s">
        <v>97</v>
      </c>
      <c r="E365" s="151">
        <v>77.88</v>
      </c>
      <c r="F365" s="152" t="s">
        <v>543</v>
      </c>
    </row>
    <row r="366" spans="1:6" x14ac:dyDescent="0.2">
      <c r="A366" s="148" t="s">
        <v>540</v>
      </c>
      <c r="B366" s="148" t="s">
        <v>541</v>
      </c>
      <c r="C366" s="149" t="s">
        <v>561</v>
      </c>
      <c r="D366" s="150" t="s">
        <v>124</v>
      </c>
      <c r="E366" s="151">
        <v>403.79669999999999</v>
      </c>
      <c r="F366" s="152" t="s">
        <v>543</v>
      </c>
    </row>
    <row r="367" spans="1:6" x14ac:dyDescent="0.2">
      <c r="A367" s="148" t="s">
        <v>540</v>
      </c>
      <c r="B367" s="148" t="s">
        <v>541</v>
      </c>
      <c r="C367" s="149" t="s">
        <v>562</v>
      </c>
      <c r="D367" s="150" t="s">
        <v>124</v>
      </c>
      <c r="E367" s="151">
        <v>36</v>
      </c>
      <c r="F367" s="152" t="s">
        <v>543</v>
      </c>
    </row>
    <row r="368" spans="1:6" x14ac:dyDescent="0.2">
      <c r="A368" s="148" t="s">
        <v>540</v>
      </c>
      <c r="B368" s="148" t="s">
        <v>541</v>
      </c>
      <c r="C368" s="149" t="s">
        <v>563</v>
      </c>
      <c r="D368" s="150" t="s">
        <v>124</v>
      </c>
      <c r="E368" s="151">
        <v>154.875</v>
      </c>
      <c r="F368" s="152" t="s">
        <v>543</v>
      </c>
    </row>
    <row r="369" spans="1:6" x14ac:dyDescent="0.2">
      <c r="A369" s="148" t="s">
        <v>540</v>
      </c>
      <c r="B369" s="148" t="s">
        <v>541</v>
      </c>
      <c r="C369" s="148" t="s">
        <v>564</v>
      </c>
      <c r="D369" s="150" t="s">
        <v>97</v>
      </c>
      <c r="E369" s="153">
        <v>121.54</v>
      </c>
      <c r="F369" s="154" t="s">
        <v>543</v>
      </c>
    </row>
    <row r="370" spans="1:6" ht="18" customHeight="1" x14ac:dyDescent="0.2">
      <c r="A370" s="148" t="s">
        <v>540</v>
      </c>
      <c r="B370" s="148" t="s">
        <v>541</v>
      </c>
      <c r="C370" s="149" t="s">
        <v>565</v>
      </c>
      <c r="D370" s="150" t="s">
        <v>97</v>
      </c>
      <c r="E370" s="151">
        <v>510.04250000000002</v>
      </c>
      <c r="F370" s="152" t="s">
        <v>543</v>
      </c>
    </row>
    <row r="371" spans="1:6" ht="24" x14ac:dyDescent="0.2">
      <c r="A371" s="148" t="s">
        <v>540</v>
      </c>
      <c r="B371" s="148" t="s">
        <v>541</v>
      </c>
      <c r="C371" s="149" t="s">
        <v>566</v>
      </c>
      <c r="D371" s="150" t="s">
        <v>97</v>
      </c>
      <c r="E371" s="151">
        <v>510.04250000000002</v>
      </c>
      <c r="F371" s="152" t="s">
        <v>543</v>
      </c>
    </row>
    <row r="372" spans="1:6" ht="24" x14ac:dyDescent="0.2">
      <c r="A372" s="148" t="s">
        <v>540</v>
      </c>
      <c r="B372" s="148" t="s">
        <v>541</v>
      </c>
      <c r="C372" s="149" t="s">
        <v>567</v>
      </c>
      <c r="D372" s="150" t="s">
        <v>97</v>
      </c>
      <c r="E372" s="151">
        <v>445.214</v>
      </c>
      <c r="F372" s="152" t="s">
        <v>543</v>
      </c>
    </row>
    <row r="373" spans="1:6" ht="24" x14ac:dyDescent="0.2">
      <c r="A373" s="148" t="s">
        <v>540</v>
      </c>
      <c r="B373" s="148" t="s">
        <v>541</v>
      </c>
      <c r="C373" s="149" t="s">
        <v>568</v>
      </c>
      <c r="D373" s="150" t="s">
        <v>97</v>
      </c>
      <c r="E373" s="151">
        <v>445.21409999999997</v>
      </c>
      <c r="F373" s="152" t="s">
        <v>543</v>
      </c>
    </row>
    <row r="374" spans="1:6" ht="21.75" customHeight="1" x14ac:dyDescent="0.2">
      <c r="A374" s="148" t="s">
        <v>540</v>
      </c>
      <c r="B374" s="148" t="s">
        <v>541</v>
      </c>
      <c r="C374" s="149" t="s">
        <v>568</v>
      </c>
      <c r="D374" s="150" t="s">
        <v>97</v>
      </c>
      <c r="E374" s="151">
        <v>437.91</v>
      </c>
      <c r="F374" s="152" t="s">
        <v>543</v>
      </c>
    </row>
    <row r="375" spans="1:6" ht="24" x14ac:dyDescent="0.2">
      <c r="A375" s="148" t="s">
        <v>540</v>
      </c>
      <c r="B375" s="148" t="s">
        <v>541</v>
      </c>
      <c r="C375" s="149" t="s">
        <v>569</v>
      </c>
      <c r="D375" s="150" t="s">
        <v>97</v>
      </c>
      <c r="E375" s="151">
        <v>440.16329999999999</v>
      </c>
      <c r="F375" s="152" t="s">
        <v>543</v>
      </c>
    </row>
    <row r="376" spans="1:6" ht="24" x14ac:dyDescent="0.2">
      <c r="A376" s="148" t="s">
        <v>540</v>
      </c>
      <c r="B376" s="148" t="s">
        <v>541</v>
      </c>
      <c r="C376" s="149" t="s">
        <v>570</v>
      </c>
      <c r="D376" s="150" t="s">
        <v>97</v>
      </c>
      <c r="E376" s="151">
        <v>439.49</v>
      </c>
      <c r="F376" s="152" t="s">
        <v>543</v>
      </c>
    </row>
    <row r="377" spans="1:6" ht="24" x14ac:dyDescent="0.2">
      <c r="A377" s="148" t="s">
        <v>540</v>
      </c>
      <c r="B377" s="148" t="s">
        <v>541</v>
      </c>
      <c r="C377" s="149" t="s">
        <v>571</v>
      </c>
      <c r="D377" s="150" t="s">
        <v>97</v>
      </c>
      <c r="E377" s="151">
        <v>442.005</v>
      </c>
      <c r="F377" s="152" t="s">
        <v>543</v>
      </c>
    </row>
    <row r="378" spans="1:6" ht="24" x14ac:dyDescent="0.2">
      <c r="A378" s="148" t="s">
        <v>540</v>
      </c>
      <c r="B378" s="148" t="s">
        <v>541</v>
      </c>
      <c r="C378" s="149" t="s">
        <v>572</v>
      </c>
      <c r="D378" s="150" t="s">
        <v>97</v>
      </c>
      <c r="E378" s="151">
        <v>439.49</v>
      </c>
      <c r="F378" s="152" t="s">
        <v>543</v>
      </c>
    </row>
    <row r="379" spans="1:6" ht="24" x14ac:dyDescent="0.2">
      <c r="A379" s="148" t="s">
        <v>540</v>
      </c>
      <c r="B379" s="148" t="s">
        <v>541</v>
      </c>
      <c r="C379" s="149" t="s">
        <v>573</v>
      </c>
      <c r="D379" s="150" t="s">
        <v>97</v>
      </c>
      <c r="E379" s="151">
        <v>835.00300000000004</v>
      </c>
      <c r="F379" s="152" t="s">
        <v>543</v>
      </c>
    </row>
    <row r="380" spans="1:6" ht="24" x14ac:dyDescent="0.2">
      <c r="A380" s="148" t="s">
        <v>540</v>
      </c>
      <c r="B380" s="148" t="s">
        <v>541</v>
      </c>
      <c r="C380" s="149" t="s">
        <v>574</v>
      </c>
      <c r="D380" s="150" t="s">
        <v>97</v>
      </c>
      <c r="E380" s="151">
        <v>1110</v>
      </c>
      <c r="F380" s="152" t="s">
        <v>543</v>
      </c>
    </row>
    <row r="381" spans="1:6" ht="24" x14ac:dyDescent="0.2">
      <c r="A381" s="148" t="s">
        <v>540</v>
      </c>
      <c r="B381" s="148" t="s">
        <v>541</v>
      </c>
      <c r="C381" s="149" t="s">
        <v>575</v>
      </c>
      <c r="D381" s="150" t="s">
        <v>97</v>
      </c>
      <c r="E381" s="151">
        <v>932.61249999999995</v>
      </c>
      <c r="F381" s="152" t="s">
        <v>543</v>
      </c>
    </row>
    <row r="382" spans="1:6" ht="24" x14ac:dyDescent="0.2">
      <c r="A382" s="148" t="s">
        <v>540</v>
      </c>
      <c r="B382" s="148" t="s">
        <v>541</v>
      </c>
      <c r="C382" s="149" t="s">
        <v>576</v>
      </c>
      <c r="D382" s="150" t="s">
        <v>97</v>
      </c>
      <c r="E382" s="151">
        <v>932.39</v>
      </c>
      <c r="F382" s="152" t="s">
        <v>543</v>
      </c>
    </row>
    <row r="383" spans="1:6" ht="24" x14ac:dyDescent="0.2">
      <c r="A383" s="148" t="s">
        <v>540</v>
      </c>
      <c r="B383" s="148" t="s">
        <v>541</v>
      </c>
      <c r="C383" s="149" t="s">
        <v>577</v>
      </c>
      <c r="D383" s="150" t="s">
        <v>97</v>
      </c>
      <c r="E383" s="151">
        <v>932.39</v>
      </c>
      <c r="F383" s="152" t="s">
        <v>543</v>
      </c>
    </row>
    <row r="384" spans="1:6" ht="24" x14ac:dyDescent="0.2">
      <c r="A384" s="148" t="s">
        <v>540</v>
      </c>
      <c r="B384" s="148" t="s">
        <v>541</v>
      </c>
      <c r="C384" s="149" t="s">
        <v>578</v>
      </c>
      <c r="D384" s="150" t="s">
        <v>97</v>
      </c>
      <c r="E384" s="151">
        <v>1015</v>
      </c>
      <c r="F384" s="152" t="s">
        <v>543</v>
      </c>
    </row>
    <row r="385" spans="1:6" ht="24" x14ac:dyDescent="0.2">
      <c r="A385" s="148" t="s">
        <v>540</v>
      </c>
      <c r="B385" s="148" t="s">
        <v>541</v>
      </c>
      <c r="C385" s="149" t="s">
        <v>579</v>
      </c>
      <c r="D385" s="150" t="s">
        <v>97</v>
      </c>
      <c r="E385" s="151">
        <v>927.75</v>
      </c>
      <c r="F385" s="152" t="s">
        <v>543</v>
      </c>
    </row>
    <row r="386" spans="1:6" ht="24" x14ac:dyDescent="0.2">
      <c r="A386" s="148" t="s">
        <v>540</v>
      </c>
      <c r="B386" s="148" t="s">
        <v>541</v>
      </c>
      <c r="C386" s="149" t="s">
        <v>580</v>
      </c>
      <c r="D386" s="150" t="s">
        <v>97</v>
      </c>
      <c r="E386" s="151">
        <v>922.77329999999995</v>
      </c>
      <c r="F386" s="152" t="s">
        <v>543</v>
      </c>
    </row>
    <row r="387" spans="1:6" ht="24" x14ac:dyDescent="0.2">
      <c r="A387" s="148" t="s">
        <v>540</v>
      </c>
      <c r="B387" s="148" t="s">
        <v>541</v>
      </c>
      <c r="C387" s="149" t="s">
        <v>581</v>
      </c>
      <c r="D387" s="150" t="s">
        <v>97</v>
      </c>
      <c r="E387" s="151">
        <v>929.53330000000005</v>
      </c>
      <c r="F387" s="152" t="s">
        <v>543</v>
      </c>
    </row>
    <row r="388" spans="1:6" ht="24" x14ac:dyDescent="0.2">
      <c r="A388" s="148" t="s">
        <v>540</v>
      </c>
      <c r="B388" s="148" t="s">
        <v>541</v>
      </c>
      <c r="C388" s="149" t="s">
        <v>582</v>
      </c>
      <c r="D388" s="150" t="s">
        <v>97</v>
      </c>
      <c r="E388" s="151">
        <v>885</v>
      </c>
      <c r="F388" s="152" t="s">
        <v>543</v>
      </c>
    </row>
    <row r="389" spans="1:6" ht="24" x14ac:dyDescent="0.2">
      <c r="A389" s="148" t="s">
        <v>540</v>
      </c>
      <c r="B389" s="148" t="s">
        <v>541</v>
      </c>
      <c r="C389" s="149" t="s">
        <v>583</v>
      </c>
      <c r="D389" s="150" t="s">
        <v>97</v>
      </c>
      <c r="E389" s="151">
        <v>1017.5025000000001</v>
      </c>
      <c r="F389" s="152" t="s">
        <v>543</v>
      </c>
    </row>
    <row r="390" spans="1:6" ht="24" x14ac:dyDescent="0.2">
      <c r="A390" s="148" t="s">
        <v>540</v>
      </c>
      <c r="B390" s="148" t="s">
        <v>541</v>
      </c>
      <c r="C390" s="149" t="s">
        <v>584</v>
      </c>
      <c r="D390" s="150" t="s">
        <v>97</v>
      </c>
      <c r="E390" s="151">
        <v>2700.0052000000001</v>
      </c>
      <c r="F390" s="152" t="s">
        <v>543</v>
      </c>
    </row>
    <row r="391" spans="1:6" ht="24" x14ac:dyDescent="0.2">
      <c r="A391" s="148" t="s">
        <v>540</v>
      </c>
      <c r="B391" s="148" t="s">
        <v>541</v>
      </c>
      <c r="C391" s="149" t="s">
        <v>585</v>
      </c>
      <c r="D391" s="150" t="s">
        <v>97</v>
      </c>
      <c r="E391" s="151">
        <v>2799.9985000000001</v>
      </c>
      <c r="F391" s="152" t="s">
        <v>543</v>
      </c>
    </row>
    <row r="392" spans="1:6" ht="24" x14ac:dyDescent="0.2">
      <c r="A392" s="148" t="s">
        <v>540</v>
      </c>
      <c r="B392" s="148" t="s">
        <v>541</v>
      </c>
      <c r="C392" s="149" t="s">
        <v>586</v>
      </c>
      <c r="D392" s="150" t="s">
        <v>97</v>
      </c>
      <c r="E392" s="151">
        <v>2149.9960000000001</v>
      </c>
      <c r="F392" s="152" t="s">
        <v>543</v>
      </c>
    </row>
    <row r="393" spans="1:6" ht="24" x14ac:dyDescent="0.2">
      <c r="A393" s="148" t="s">
        <v>540</v>
      </c>
      <c r="B393" s="148" t="s">
        <v>541</v>
      </c>
      <c r="C393" s="149" t="s">
        <v>587</v>
      </c>
      <c r="D393" s="150" t="s">
        <v>97</v>
      </c>
      <c r="E393" s="151">
        <v>3650</v>
      </c>
      <c r="F393" s="152" t="s">
        <v>543</v>
      </c>
    </row>
    <row r="394" spans="1:6" ht="14.1" customHeight="1" x14ac:dyDescent="0.2">
      <c r="A394" s="148" t="s">
        <v>540</v>
      </c>
      <c r="B394" s="148" t="s">
        <v>541</v>
      </c>
      <c r="C394" s="149" t="s">
        <v>588</v>
      </c>
      <c r="D394" s="150" t="s">
        <v>97</v>
      </c>
      <c r="E394" s="151">
        <v>30.68</v>
      </c>
      <c r="F394" s="152" t="s">
        <v>543</v>
      </c>
    </row>
    <row r="395" spans="1:6" ht="24" x14ac:dyDescent="0.2">
      <c r="A395" s="148" t="s">
        <v>540</v>
      </c>
      <c r="B395" s="148" t="s">
        <v>541</v>
      </c>
      <c r="C395" s="149" t="s">
        <v>589</v>
      </c>
      <c r="D395" s="150" t="s">
        <v>97</v>
      </c>
      <c r="E395" s="151">
        <v>5039.8509999999997</v>
      </c>
      <c r="F395" s="152" t="s">
        <v>543</v>
      </c>
    </row>
    <row r="396" spans="1:6" ht="24" x14ac:dyDescent="0.2">
      <c r="A396" s="148" t="s">
        <v>540</v>
      </c>
      <c r="B396" s="148" t="s">
        <v>541</v>
      </c>
      <c r="C396" s="149" t="s">
        <v>590</v>
      </c>
      <c r="D396" s="150" t="s">
        <v>97</v>
      </c>
      <c r="E396" s="151">
        <v>2700.0050000000001</v>
      </c>
      <c r="F396" s="152" t="s">
        <v>543</v>
      </c>
    </row>
    <row r="397" spans="1:6" x14ac:dyDescent="0.2">
      <c r="A397" s="148" t="s">
        <v>540</v>
      </c>
      <c r="B397" s="148" t="s">
        <v>541</v>
      </c>
      <c r="C397" s="149" t="s">
        <v>591</v>
      </c>
      <c r="D397" s="150" t="s">
        <v>97</v>
      </c>
      <c r="E397" s="151">
        <v>9.9946000000000002</v>
      </c>
      <c r="F397" s="152" t="s">
        <v>543</v>
      </c>
    </row>
    <row r="398" spans="1:6" ht="24.75" customHeight="1" x14ac:dyDescent="0.2">
      <c r="A398" s="148" t="s">
        <v>540</v>
      </c>
      <c r="B398" s="148" t="s">
        <v>541</v>
      </c>
      <c r="C398" s="149" t="s">
        <v>592</v>
      </c>
      <c r="D398" s="150" t="s">
        <v>97</v>
      </c>
      <c r="E398" s="151">
        <v>35.4</v>
      </c>
      <c r="F398" s="152" t="s">
        <v>543</v>
      </c>
    </row>
    <row r="399" spans="1:6" ht="24" x14ac:dyDescent="0.2">
      <c r="A399" s="148" t="s">
        <v>540</v>
      </c>
      <c r="B399" s="148" t="s">
        <v>541</v>
      </c>
      <c r="C399" s="149" t="s">
        <v>593</v>
      </c>
      <c r="D399" s="150" t="s">
        <v>97</v>
      </c>
      <c r="E399" s="151">
        <v>1184.72</v>
      </c>
      <c r="F399" s="152" t="s">
        <v>543</v>
      </c>
    </row>
    <row r="400" spans="1:6" ht="24" x14ac:dyDescent="0.2">
      <c r="A400" s="148" t="s">
        <v>540</v>
      </c>
      <c r="B400" s="148" t="s">
        <v>541</v>
      </c>
      <c r="C400" s="149" t="s">
        <v>594</v>
      </c>
      <c r="D400" s="150" t="s">
        <v>97</v>
      </c>
      <c r="E400" s="151">
        <v>2265.6</v>
      </c>
      <c r="F400" s="152" t="s">
        <v>543</v>
      </c>
    </row>
    <row r="401" spans="1:6" x14ac:dyDescent="0.2">
      <c r="A401" s="148" t="s">
        <v>540</v>
      </c>
      <c r="B401" s="148" t="s">
        <v>541</v>
      </c>
      <c r="C401" s="149" t="s">
        <v>595</v>
      </c>
      <c r="D401" s="150" t="s">
        <v>97</v>
      </c>
      <c r="E401" s="151">
        <v>13.3222</v>
      </c>
      <c r="F401" s="152" t="s">
        <v>543</v>
      </c>
    </row>
    <row r="402" spans="1:6" x14ac:dyDescent="0.2">
      <c r="A402" s="148" t="s">
        <v>540</v>
      </c>
      <c r="B402" s="148" t="s">
        <v>541</v>
      </c>
      <c r="C402" s="149" t="s">
        <v>596</v>
      </c>
      <c r="D402" s="150" t="s">
        <v>97</v>
      </c>
      <c r="E402" s="151">
        <v>107.675</v>
      </c>
      <c r="F402" s="152" t="s">
        <v>543</v>
      </c>
    </row>
    <row r="403" spans="1:6" ht="21.75" customHeight="1" x14ac:dyDescent="0.2">
      <c r="A403" s="148" t="s">
        <v>540</v>
      </c>
      <c r="B403" s="148" t="s">
        <v>541</v>
      </c>
      <c r="C403" s="149" t="s">
        <v>597</v>
      </c>
      <c r="D403" s="150" t="s">
        <v>97</v>
      </c>
      <c r="E403" s="151">
        <v>21.771000000000001</v>
      </c>
      <c r="F403" s="152" t="s">
        <v>543</v>
      </c>
    </row>
    <row r="404" spans="1:6" x14ac:dyDescent="0.2">
      <c r="A404" s="148" t="s">
        <v>540</v>
      </c>
      <c r="B404" s="148" t="s">
        <v>541</v>
      </c>
      <c r="C404" s="149" t="s">
        <v>598</v>
      </c>
      <c r="D404" s="150" t="s">
        <v>97</v>
      </c>
      <c r="E404" s="151">
        <v>7.8470000000000004</v>
      </c>
      <c r="F404" s="152" t="s">
        <v>543</v>
      </c>
    </row>
    <row r="405" spans="1:6" ht="24" x14ac:dyDescent="0.2">
      <c r="A405" s="148" t="s">
        <v>540</v>
      </c>
      <c r="B405" s="148" t="s">
        <v>541</v>
      </c>
      <c r="C405" s="149" t="s">
        <v>599</v>
      </c>
      <c r="D405" s="150" t="s">
        <v>97</v>
      </c>
      <c r="E405" s="151">
        <v>885.4</v>
      </c>
      <c r="F405" s="152" t="s">
        <v>543</v>
      </c>
    </row>
    <row r="406" spans="1:6" ht="24" x14ac:dyDescent="0.2">
      <c r="A406" s="148" t="s">
        <v>540</v>
      </c>
      <c r="B406" s="148" t="s">
        <v>541</v>
      </c>
      <c r="C406" s="149" t="s">
        <v>600</v>
      </c>
      <c r="D406" s="150" t="s">
        <v>97</v>
      </c>
      <c r="E406" s="151">
        <v>880.95249999999999</v>
      </c>
      <c r="F406" s="152" t="s">
        <v>543</v>
      </c>
    </row>
    <row r="407" spans="1:6" ht="24" x14ac:dyDescent="0.2">
      <c r="A407" s="148" t="s">
        <v>540</v>
      </c>
      <c r="B407" s="148" t="s">
        <v>541</v>
      </c>
      <c r="C407" s="149" t="s">
        <v>601</v>
      </c>
      <c r="D407" s="150" t="s">
        <v>97</v>
      </c>
      <c r="E407" s="151">
        <v>889.42600000000004</v>
      </c>
      <c r="F407" s="152" t="s">
        <v>543</v>
      </c>
    </row>
    <row r="408" spans="1:6" x14ac:dyDescent="0.2">
      <c r="A408" s="148" t="s">
        <v>540</v>
      </c>
      <c r="B408" s="148" t="s">
        <v>541</v>
      </c>
      <c r="C408" s="149" t="s">
        <v>602</v>
      </c>
      <c r="D408" s="150" t="s">
        <v>97</v>
      </c>
      <c r="E408" s="151">
        <v>20.001000000000001</v>
      </c>
      <c r="F408" s="152" t="s">
        <v>543</v>
      </c>
    </row>
    <row r="409" spans="1:6" ht="15.95" customHeight="1" x14ac:dyDescent="0.2">
      <c r="A409" s="148" t="s">
        <v>540</v>
      </c>
      <c r="B409" s="148" t="s">
        <v>541</v>
      </c>
      <c r="C409" s="152" t="s">
        <v>603</v>
      </c>
      <c r="D409" s="150" t="s">
        <v>97</v>
      </c>
      <c r="E409" s="155">
        <v>5750.01</v>
      </c>
      <c r="F409" s="152" t="s">
        <v>543</v>
      </c>
    </row>
    <row r="410" spans="1:6" ht="24" x14ac:dyDescent="0.2">
      <c r="A410" s="148" t="s">
        <v>540</v>
      </c>
      <c r="B410" s="148" t="s">
        <v>541</v>
      </c>
      <c r="C410" s="149" t="s">
        <v>604</v>
      </c>
      <c r="D410" s="150" t="s">
        <v>97</v>
      </c>
      <c r="E410" s="151">
        <v>4500.0006000000003</v>
      </c>
      <c r="F410" s="152" t="s">
        <v>543</v>
      </c>
    </row>
    <row r="411" spans="1:6" x14ac:dyDescent="0.2">
      <c r="A411" s="148" t="s">
        <v>540</v>
      </c>
      <c r="B411" s="148" t="s">
        <v>541</v>
      </c>
      <c r="C411" s="149" t="s">
        <v>605</v>
      </c>
      <c r="D411" s="150" t="s">
        <v>495</v>
      </c>
      <c r="E411" s="151">
        <v>206.5</v>
      </c>
      <c r="F411" s="152" t="s">
        <v>543</v>
      </c>
    </row>
    <row r="412" spans="1:6" x14ac:dyDescent="0.2">
      <c r="A412" s="148" t="s">
        <v>540</v>
      </c>
      <c r="B412" s="148" t="s">
        <v>541</v>
      </c>
      <c r="C412" s="149" t="s">
        <v>606</v>
      </c>
      <c r="D412" s="150" t="s">
        <v>97</v>
      </c>
      <c r="E412" s="151">
        <v>144.9984</v>
      </c>
      <c r="F412" s="152" t="s">
        <v>543</v>
      </c>
    </row>
    <row r="413" spans="1:6" x14ac:dyDescent="0.2">
      <c r="A413" s="148" t="s">
        <v>540</v>
      </c>
      <c r="B413" s="148" t="s">
        <v>541</v>
      </c>
      <c r="C413" s="149" t="s">
        <v>607</v>
      </c>
      <c r="D413" s="150" t="s">
        <v>97</v>
      </c>
      <c r="E413" s="151">
        <v>1407.74</v>
      </c>
      <c r="F413" s="152" t="s">
        <v>543</v>
      </c>
    </row>
    <row r="414" spans="1:6" x14ac:dyDescent="0.2">
      <c r="A414" s="148" t="s">
        <v>540</v>
      </c>
      <c r="B414" s="148" t="s">
        <v>541</v>
      </c>
      <c r="C414" s="149" t="s">
        <v>608</v>
      </c>
      <c r="D414" s="150" t="s">
        <v>124</v>
      </c>
      <c r="E414" s="151">
        <v>71.98</v>
      </c>
      <c r="F414" s="152" t="s">
        <v>543</v>
      </c>
    </row>
    <row r="415" spans="1:6" x14ac:dyDescent="0.2">
      <c r="A415" s="148" t="s">
        <v>540</v>
      </c>
      <c r="B415" s="148" t="s">
        <v>541</v>
      </c>
      <c r="C415" s="149" t="s">
        <v>609</v>
      </c>
      <c r="D415" s="150" t="s">
        <v>97</v>
      </c>
      <c r="E415" s="151">
        <v>55</v>
      </c>
      <c r="F415" s="152" t="s">
        <v>543</v>
      </c>
    </row>
    <row r="416" spans="1:6" x14ac:dyDescent="0.2">
      <c r="A416" s="148" t="s">
        <v>540</v>
      </c>
      <c r="B416" s="148" t="s">
        <v>541</v>
      </c>
      <c r="C416" s="149" t="s">
        <v>610</v>
      </c>
      <c r="D416" s="150" t="s">
        <v>97</v>
      </c>
      <c r="E416" s="151">
        <v>55</v>
      </c>
      <c r="F416" s="152" t="s">
        <v>543</v>
      </c>
    </row>
    <row r="417" spans="1:6" x14ac:dyDescent="0.2">
      <c r="A417" s="148" t="s">
        <v>540</v>
      </c>
      <c r="B417" s="148" t="s">
        <v>541</v>
      </c>
      <c r="C417" s="149" t="s">
        <v>611</v>
      </c>
      <c r="D417" s="150" t="s">
        <v>495</v>
      </c>
      <c r="E417" s="151">
        <v>72.5</v>
      </c>
      <c r="F417" s="152" t="s">
        <v>543</v>
      </c>
    </row>
    <row r="418" spans="1:6" x14ac:dyDescent="0.2">
      <c r="A418" s="148" t="s">
        <v>540</v>
      </c>
      <c r="B418" s="148" t="s">
        <v>541</v>
      </c>
      <c r="C418" s="149" t="s">
        <v>612</v>
      </c>
      <c r="D418" s="150" t="s">
        <v>97</v>
      </c>
      <c r="E418" s="151">
        <v>50</v>
      </c>
      <c r="F418" s="152" t="s">
        <v>543</v>
      </c>
    </row>
    <row r="419" spans="1:6" x14ac:dyDescent="0.2">
      <c r="A419" s="148" t="s">
        <v>540</v>
      </c>
      <c r="B419" s="148" t="s">
        <v>541</v>
      </c>
      <c r="C419" s="149" t="s">
        <v>613</v>
      </c>
      <c r="D419" s="150" t="s">
        <v>97</v>
      </c>
      <c r="E419" s="151">
        <v>1121</v>
      </c>
      <c r="F419" s="152" t="s">
        <v>543</v>
      </c>
    </row>
    <row r="420" spans="1:6" x14ac:dyDescent="0.2">
      <c r="A420" s="148" t="s">
        <v>540</v>
      </c>
      <c r="B420" s="148" t="s">
        <v>541</v>
      </c>
      <c r="C420" s="149" t="s">
        <v>614</v>
      </c>
      <c r="D420" s="150" t="s">
        <v>97</v>
      </c>
      <c r="E420" s="151">
        <v>254.99799999999999</v>
      </c>
      <c r="F420" s="152" t="s">
        <v>543</v>
      </c>
    </row>
    <row r="421" spans="1:6" x14ac:dyDescent="0.2">
      <c r="A421" s="148" t="s">
        <v>540</v>
      </c>
      <c r="B421" s="148" t="s">
        <v>541</v>
      </c>
      <c r="C421" s="149" t="s">
        <v>614</v>
      </c>
      <c r="D421" s="150" t="s">
        <v>97</v>
      </c>
      <c r="E421" s="151">
        <v>365.8</v>
      </c>
      <c r="F421" s="152" t="s">
        <v>543</v>
      </c>
    </row>
    <row r="422" spans="1:6" x14ac:dyDescent="0.2">
      <c r="A422" s="148" t="s">
        <v>540</v>
      </c>
      <c r="B422" s="148" t="s">
        <v>541</v>
      </c>
      <c r="C422" s="152" t="s">
        <v>615</v>
      </c>
      <c r="D422" s="150" t="s">
        <v>97</v>
      </c>
      <c r="E422" s="155">
        <v>498.99799999999999</v>
      </c>
      <c r="F422" s="152" t="s">
        <v>543</v>
      </c>
    </row>
    <row r="423" spans="1:6" ht="24" x14ac:dyDescent="0.2">
      <c r="A423" s="148" t="s">
        <v>540</v>
      </c>
      <c r="B423" s="148" t="s">
        <v>541</v>
      </c>
      <c r="C423" s="149" t="s">
        <v>616</v>
      </c>
      <c r="D423" s="150" t="s">
        <v>97</v>
      </c>
      <c r="E423" s="151">
        <v>10.9976</v>
      </c>
      <c r="F423" s="152" t="s">
        <v>543</v>
      </c>
    </row>
    <row r="424" spans="1:6" ht="24" x14ac:dyDescent="0.2">
      <c r="A424" s="148" t="s">
        <v>540</v>
      </c>
      <c r="B424" s="148" t="s">
        <v>541</v>
      </c>
      <c r="C424" s="149" t="s">
        <v>617</v>
      </c>
      <c r="D424" s="150" t="s">
        <v>97</v>
      </c>
      <c r="E424" s="151">
        <v>53.1</v>
      </c>
      <c r="F424" s="152" t="s">
        <v>543</v>
      </c>
    </row>
    <row r="425" spans="1:6" ht="24" x14ac:dyDescent="0.2">
      <c r="A425" s="148" t="s">
        <v>540</v>
      </c>
      <c r="B425" s="148" t="s">
        <v>541</v>
      </c>
      <c r="C425" s="149" t="s">
        <v>618</v>
      </c>
      <c r="D425" s="150" t="s">
        <v>97</v>
      </c>
      <c r="E425" s="151">
        <v>916.505</v>
      </c>
      <c r="F425" s="152" t="s">
        <v>543</v>
      </c>
    </row>
    <row r="426" spans="1:6" ht="24" x14ac:dyDescent="0.2">
      <c r="A426" s="148" t="s">
        <v>540</v>
      </c>
      <c r="B426" s="148" t="s">
        <v>541</v>
      </c>
      <c r="C426" s="149" t="s">
        <v>619</v>
      </c>
      <c r="D426" s="150" t="s">
        <v>97</v>
      </c>
      <c r="E426" s="151">
        <v>5015</v>
      </c>
      <c r="F426" s="152" t="s">
        <v>543</v>
      </c>
    </row>
    <row r="427" spans="1:6" ht="24" x14ac:dyDescent="0.2">
      <c r="A427" s="148" t="s">
        <v>540</v>
      </c>
      <c r="B427" s="148" t="s">
        <v>541</v>
      </c>
      <c r="C427" s="149" t="s">
        <v>620</v>
      </c>
      <c r="D427" s="150" t="s">
        <v>97</v>
      </c>
      <c r="E427" s="151">
        <v>10584.6</v>
      </c>
      <c r="F427" s="152" t="s">
        <v>543</v>
      </c>
    </row>
    <row r="428" spans="1:6" x14ac:dyDescent="0.2">
      <c r="A428" s="148" t="s">
        <v>540</v>
      </c>
      <c r="B428" s="148" t="s">
        <v>541</v>
      </c>
      <c r="C428" s="149" t="s">
        <v>621</v>
      </c>
      <c r="D428" s="150" t="s">
        <v>97</v>
      </c>
      <c r="E428" s="151">
        <v>8.85</v>
      </c>
      <c r="F428" s="152" t="s">
        <v>543</v>
      </c>
    </row>
    <row r="429" spans="1:6" x14ac:dyDescent="0.2">
      <c r="A429" s="148" t="s">
        <v>540</v>
      </c>
      <c r="B429" s="148" t="s">
        <v>541</v>
      </c>
      <c r="C429" s="149" t="s">
        <v>622</v>
      </c>
      <c r="D429" s="150" t="s">
        <v>97</v>
      </c>
      <c r="E429" s="151">
        <v>26.55</v>
      </c>
      <c r="F429" s="152" t="s">
        <v>543</v>
      </c>
    </row>
    <row r="430" spans="1:6" x14ac:dyDescent="0.2">
      <c r="A430" s="148" t="s">
        <v>540</v>
      </c>
      <c r="B430" s="148" t="s">
        <v>541</v>
      </c>
      <c r="C430" s="149" t="s">
        <v>623</v>
      </c>
      <c r="D430" s="150" t="s">
        <v>97</v>
      </c>
      <c r="E430" s="151">
        <v>71.98</v>
      </c>
      <c r="F430" s="152" t="s">
        <v>543</v>
      </c>
    </row>
    <row r="431" spans="1:6" x14ac:dyDescent="0.2">
      <c r="A431" s="148" t="s">
        <v>540</v>
      </c>
      <c r="B431" s="148" t="s">
        <v>541</v>
      </c>
      <c r="C431" s="149" t="s">
        <v>624</v>
      </c>
      <c r="D431" s="150" t="s">
        <v>97</v>
      </c>
      <c r="E431" s="151">
        <v>278.77499999999998</v>
      </c>
      <c r="F431" s="152" t="s">
        <v>543</v>
      </c>
    </row>
    <row r="432" spans="1:6" x14ac:dyDescent="0.2">
      <c r="A432" s="148" t="s">
        <v>540</v>
      </c>
      <c r="B432" s="148" t="s">
        <v>541</v>
      </c>
      <c r="C432" s="149" t="s">
        <v>625</v>
      </c>
      <c r="D432" s="150" t="s">
        <v>97</v>
      </c>
      <c r="E432" s="151">
        <v>32.001600000000003</v>
      </c>
      <c r="F432" s="152" t="s">
        <v>543</v>
      </c>
    </row>
    <row r="433" spans="1:6" x14ac:dyDescent="0.2">
      <c r="A433" s="148" t="s">
        <v>540</v>
      </c>
      <c r="B433" s="148" t="s">
        <v>541</v>
      </c>
      <c r="C433" s="149" t="s">
        <v>626</v>
      </c>
      <c r="D433" s="150" t="s">
        <v>97</v>
      </c>
      <c r="E433" s="151">
        <v>33.04</v>
      </c>
      <c r="F433" s="152" t="s">
        <v>543</v>
      </c>
    </row>
    <row r="434" spans="1:6" x14ac:dyDescent="0.2">
      <c r="A434" s="148" t="s">
        <v>540</v>
      </c>
      <c r="B434" s="148" t="s">
        <v>541</v>
      </c>
      <c r="C434" s="149" t="s">
        <v>627</v>
      </c>
      <c r="D434" s="150" t="s">
        <v>97</v>
      </c>
      <c r="E434" s="151">
        <v>24.78</v>
      </c>
      <c r="F434" s="152" t="s">
        <v>543</v>
      </c>
    </row>
    <row r="435" spans="1:6" x14ac:dyDescent="0.2">
      <c r="A435" s="148" t="s">
        <v>540</v>
      </c>
      <c r="B435" s="148" t="s">
        <v>541</v>
      </c>
      <c r="C435" s="149" t="s">
        <v>628</v>
      </c>
      <c r="D435" s="150" t="s">
        <v>97</v>
      </c>
      <c r="E435" s="151">
        <v>21.24</v>
      </c>
      <c r="F435" s="152" t="s">
        <v>543</v>
      </c>
    </row>
    <row r="436" spans="1:6" ht="24" x14ac:dyDescent="0.2">
      <c r="A436" s="148" t="s">
        <v>540</v>
      </c>
      <c r="B436" s="148" t="s">
        <v>541</v>
      </c>
      <c r="C436" s="149" t="s">
        <v>629</v>
      </c>
      <c r="D436" s="150" t="s">
        <v>97</v>
      </c>
      <c r="E436" s="151">
        <v>8379.4282999999996</v>
      </c>
      <c r="F436" s="152" t="s">
        <v>543</v>
      </c>
    </row>
    <row r="437" spans="1:6" ht="24" x14ac:dyDescent="0.2">
      <c r="A437" s="148" t="s">
        <v>540</v>
      </c>
      <c r="B437" s="148" t="s">
        <v>541</v>
      </c>
      <c r="C437" s="149" t="s">
        <v>630</v>
      </c>
      <c r="D437" s="150" t="s">
        <v>97</v>
      </c>
      <c r="E437" s="151">
        <v>3100.0016999999998</v>
      </c>
      <c r="F437" s="152" t="s">
        <v>543</v>
      </c>
    </row>
    <row r="438" spans="1:6" ht="24" x14ac:dyDescent="0.2">
      <c r="A438" s="148" t="s">
        <v>540</v>
      </c>
      <c r="B438" s="148" t="s">
        <v>541</v>
      </c>
      <c r="C438" s="149" t="s">
        <v>631</v>
      </c>
      <c r="D438" s="150" t="s">
        <v>97</v>
      </c>
      <c r="E438" s="151">
        <v>7601.18</v>
      </c>
      <c r="F438" s="152" t="s">
        <v>543</v>
      </c>
    </row>
    <row r="439" spans="1:6" x14ac:dyDescent="0.2">
      <c r="A439" s="148" t="s">
        <v>540</v>
      </c>
      <c r="B439" s="148" t="s">
        <v>541</v>
      </c>
      <c r="C439" s="149" t="s">
        <v>632</v>
      </c>
      <c r="D439" s="150" t="s">
        <v>97</v>
      </c>
      <c r="E439" s="151">
        <v>5.31</v>
      </c>
      <c r="F439" s="152" t="s">
        <v>543</v>
      </c>
    </row>
    <row r="440" spans="1:6" x14ac:dyDescent="0.2">
      <c r="A440" s="148" t="s">
        <v>540</v>
      </c>
      <c r="B440" s="148" t="s">
        <v>541</v>
      </c>
      <c r="C440" s="149" t="s">
        <v>633</v>
      </c>
      <c r="D440" s="150" t="s">
        <v>97</v>
      </c>
      <c r="E440" s="151">
        <v>9.6760000000000002</v>
      </c>
      <c r="F440" s="152" t="s">
        <v>543</v>
      </c>
    </row>
    <row r="441" spans="1:6" x14ac:dyDescent="0.2">
      <c r="A441" s="148" t="s">
        <v>540</v>
      </c>
      <c r="B441" s="148" t="s">
        <v>541</v>
      </c>
      <c r="C441" s="149" t="s">
        <v>634</v>
      </c>
      <c r="D441" s="150" t="s">
        <v>97</v>
      </c>
      <c r="E441" s="151">
        <v>25.924600000000002</v>
      </c>
      <c r="F441" s="152" t="s">
        <v>543</v>
      </c>
    </row>
    <row r="442" spans="1:6" x14ac:dyDescent="0.2">
      <c r="A442" s="148" t="s">
        <v>540</v>
      </c>
      <c r="B442" s="148" t="s">
        <v>541</v>
      </c>
      <c r="C442" s="149" t="s">
        <v>635</v>
      </c>
      <c r="D442" s="150" t="s">
        <v>97</v>
      </c>
      <c r="E442" s="151">
        <v>4163.9250000000002</v>
      </c>
      <c r="F442" s="152" t="s">
        <v>543</v>
      </c>
    </row>
    <row r="443" spans="1:6" x14ac:dyDescent="0.2">
      <c r="A443" s="148" t="s">
        <v>540</v>
      </c>
      <c r="B443" s="148" t="s">
        <v>541</v>
      </c>
      <c r="C443" s="149" t="s">
        <v>636</v>
      </c>
      <c r="D443" s="150" t="s">
        <v>97</v>
      </c>
      <c r="E443" s="151">
        <v>15.34</v>
      </c>
      <c r="F443" s="152" t="s">
        <v>543</v>
      </c>
    </row>
    <row r="444" spans="1:6" x14ac:dyDescent="0.2">
      <c r="A444" s="148" t="s">
        <v>540</v>
      </c>
      <c r="B444" s="148" t="s">
        <v>541</v>
      </c>
      <c r="C444" s="149" t="s">
        <v>637</v>
      </c>
      <c r="D444" s="150" t="s">
        <v>97</v>
      </c>
      <c r="E444" s="151">
        <v>788.24</v>
      </c>
      <c r="F444" s="152" t="s">
        <v>543</v>
      </c>
    </row>
    <row r="445" spans="1:6" x14ac:dyDescent="0.2">
      <c r="A445" s="148" t="s">
        <v>540</v>
      </c>
      <c r="B445" s="148" t="s">
        <v>541</v>
      </c>
      <c r="C445" s="148" t="s">
        <v>638</v>
      </c>
      <c r="D445" s="150" t="s">
        <v>97</v>
      </c>
      <c r="E445" s="153">
        <v>1888</v>
      </c>
      <c r="F445" s="154" t="s">
        <v>543</v>
      </c>
    </row>
    <row r="446" spans="1:6" x14ac:dyDescent="0.2">
      <c r="A446" s="148" t="s">
        <v>540</v>
      </c>
      <c r="B446" s="148" t="s">
        <v>541</v>
      </c>
      <c r="C446" s="148" t="s">
        <v>639</v>
      </c>
      <c r="D446" s="150" t="s">
        <v>97</v>
      </c>
      <c r="E446" s="153">
        <v>1888</v>
      </c>
      <c r="F446" s="154" t="s">
        <v>543</v>
      </c>
    </row>
    <row r="447" spans="1:6" x14ac:dyDescent="0.2">
      <c r="A447" s="148" t="s">
        <v>540</v>
      </c>
      <c r="B447" s="148" t="s">
        <v>541</v>
      </c>
      <c r="C447" s="148" t="s">
        <v>640</v>
      </c>
      <c r="D447" s="150" t="s">
        <v>97</v>
      </c>
      <c r="E447" s="153">
        <v>1858.5</v>
      </c>
      <c r="F447" s="154" t="s">
        <v>543</v>
      </c>
    </row>
    <row r="448" spans="1:6" x14ac:dyDescent="0.2">
      <c r="A448" s="148" t="s">
        <v>540</v>
      </c>
      <c r="B448" s="148" t="s">
        <v>541</v>
      </c>
      <c r="C448" s="149" t="s">
        <v>641</v>
      </c>
      <c r="D448" s="150" t="s">
        <v>124</v>
      </c>
      <c r="E448" s="151">
        <v>27.14</v>
      </c>
      <c r="F448" s="152" t="s">
        <v>543</v>
      </c>
    </row>
    <row r="449" spans="1:6" x14ac:dyDescent="0.2">
      <c r="A449" s="148" t="s">
        <v>540</v>
      </c>
      <c r="B449" s="148" t="s">
        <v>541</v>
      </c>
      <c r="C449" s="149" t="s">
        <v>642</v>
      </c>
      <c r="D449" s="150" t="s">
        <v>97</v>
      </c>
      <c r="E449" s="151">
        <v>33.4176</v>
      </c>
      <c r="F449" s="152" t="s">
        <v>543</v>
      </c>
    </row>
    <row r="450" spans="1:6" x14ac:dyDescent="0.2">
      <c r="A450" s="148" t="s">
        <v>540</v>
      </c>
      <c r="B450" s="148" t="s">
        <v>541</v>
      </c>
      <c r="C450" s="149" t="s">
        <v>643</v>
      </c>
      <c r="D450" s="150" t="s">
        <v>97</v>
      </c>
      <c r="E450" s="151">
        <v>46.999499999999998</v>
      </c>
      <c r="F450" s="152" t="s">
        <v>543</v>
      </c>
    </row>
    <row r="451" spans="1:6" x14ac:dyDescent="0.2">
      <c r="A451" s="148" t="s">
        <v>540</v>
      </c>
      <c r="B451" s="148" t="s">
        <v>541</v>
      </c>
      <c r="C451" s="149" t="s">
        <v>644</v>
      </c>
      <c r="D451" s="150" t="s">
        <v>97</v>
      </c>
      <c r="E451" s="151">
        <v>49.206000000000003</v>
      </c>
      <c r="F451" s="152" t="s">
        <v>543</v>
      </c>
    </row>
    <row r="452" spans="1:6" x14ac:dyDescent="0.2">
      <c r="A452" s="148" t="s">
        <v>540</v>
      </c>
      <c r="B452" s="148" t="s">
        <v>541</v>
      </c>
      <c r="C452" s="149" t="s">
        <v>645</v>
      </c>
      <c r="D452" s="150" t="s">
        <v>97</v>
      </c>
      <c r="E452" s="151">
        <v>619.5</v>
      </c>
      <c r="F452" s="152" t="s">
        <v>543</v>
      </c>
    </row>
    <row r="453" spans="1:6" ht="18" customHeight="1" x14ac:dyDescent="0.2">
      <c r="A453" s="148" t="s">
        <v>540</v>
      </c>
      <c r="B453" s="148" t="s">
        <v>541</v>
      </c>
      <c r="C453" s="149" t="s">
        <v>646</v>
      </c>
      <c r="D453" s="150" t="s">
        <v>97</v>
      </c>
      <c r="E453" s="151">
        <v>49.607300000000002</v>
      </c>
      <c r="F453" s="152" t="s">
        <v>543</v>
      </c>
    </row>
    <row r="454" spans="1:6" x14ac:dyDescent="0.2">
      <c r="A454" s="148" t="s">
        <v>540</v>
      </c>
      <c r="B454" s="148" t="s">
        <v>541</v>
      </c>
      <c r="C454" s="149" t="s">
        <v>647</v>
      </c>
      <c r="D454" s="150" t="s">
        <v>97</v>
      </c>
      <c r="E454" s="151">
        <v>1362.9</v>
      </c>
      <c r="F454" s="152" t="s">
        <v>543</v>
      </c>
    </row>
    <row r="455" spans="1:6" x14ac:dyDescent="0.2">
      <c r="A455" s="148" t="s">
        <v>540</v>
      </c>
      <c r="B455" s="148" t="s">
        <v>541</v>
      </c>
      <c r="C455" s="149" t="s">
        <v>648</v>
      </c>
      <c r="D455" s="150" t="s">
        <v>97</v>
      </c>
      <c r="E455" s="151">
        <v>114.46</v>
      </c>
      <c r="F455" s="152" t="s">
        <v>543</v>
      </c>
    </row>
    <row r="456" spans="1:6" ht="18.95" customHeight="1" x14ac:dyDescent="0.2">
      <c r="A456" s="148" t="s">
        <v>540</v>
      </c>
      <c r="B456" s="148" t="s">
        <v>541</v>
      </c>
      <c r="C456" s="149" t="s">
        <v>649</v>
      </c>
      <c r="D456" s="150" t="s">
        <v>97</v>
      </c>
      <c r="E456" s="151">
        <v>4399.9949999999999</v>
      </c>
      <c r="F456" s="152" t="s">
        <v>543</v>
      </c>
    </row>
    <row r="457" spans="1:6" ht="18.95" customHeight="1" x14ac:dyDescent="0.2">
      <c r="A457" s="148" t="s">
        <v>540</v>
      </c>
      <c r="B457" s="148" t="s">
        <v>541</v>
      </c>
      <c r="C457" s="149" t="s">
        <v>650</v>
      </c>
      <c r="D457" s="150" t="s">
        <v>97</v>
      </c>
      <c r="E457" s="151">
        <v>2242</v>
      </c>
      <c r="F457" s="152" t="s">
        <v>543</v>
      </c>
    </row>
    <row r="458" spans="1:6" ht="18.95" customHeight="1" x14ac:dyDescent="0.2">
      <c r="A458" s="148" t="s">
        <v>540</v>
      </c>
      <c r="B458" s="148" t="s">
        <v>541</v>
      </c>
      <c r="C458" s="149" t="s">
        <v>651</v>
      </c>
      <c r="D458" s="150" t="s">
        <v>97</v>
      </c>
      <c r="E458" s="151">
        <v>1982.4</v>
      </c>
      <c r="F458" s="152" t="s">
        <v>543</v>
      </c>
    </row>
    <row r="459" spans="1:6" ht="24" x14ac:dyDescent="0.2">
      <c r="A459" s="148" t="s">
        <v>540</v>
      </c>
      <c r="B459" s="148" t="s">
        <v>541</v>
      </c>
      <c r="C459" s="149" t="s">
        <v>652</v>
      </c>
      <c r="D459" s="150" t="s">
        <v>97</v>
      </c>
      <c r="E459" s="151">
        <v>2006</v>
      </c>
      <c r="F459" s="152" t="s">
        <v>543</v>
      </c>
    </row>
    <row r="460" spans="1:6" ht="15" customHeight="1" x14ac:dyDescent="0.2">
      <c r="A460" s="148" t="s">
        <v>540</v>
      </c>
      <c r="B460" s="148" t="s">
        <v>541</v>
      </c>
      <c r="C460" s="149" t="s">
        <v>653</v>
      </c>
      <c r="D460" s="150" t="s">
        <v>97</v>
      </c>
      <c r="E460" s="151">
        <v>3186</v>
      </c>
      <c r="F460" s="152" t="s">
        <v>543</v>
      </c>
    </row>
    <row r="461" spans="1:6" ht="24" x14ac:dyDescent="0.2">
      <c r="A461" s="148" t="s">
        <v>540</v>
      </c>
      <c r="B461" s="148" t="s">
        <v>541</v>
      </c>
      <c r="C461" s="149" t="s">
        <v>654</v>
      </c>
      <c r="D461" s="150" t="s">
        <v>97</v>
      </c>
      <c r="E461" s="151">
        <v>2908.2525000000001</v>
      </c>
      <c r="F461" s="152" t="s">
        <v>543</v>
      </c>
    </row>
    <row r="462" spans="1:6" ht="20.25" customHeight="1" x14ac:dyDescent="0.2">
      <c r="A462" s="148" t="s">
        <v>540</v>
      </c>
      <c r="B462" s="148" t="s">
        <v>541</v>
      </c>
      <c r="C462" s="149" t="s">
        <v>655</v>
      </c>
      <c r="D462" s="150" t="s">
        <v>97</v>
      </c>
      <c r="E462" s="151">
        <v>4979.6000000000004</v>
      </c>
      <c r="F462" s="152" t="s">
        <v>543</v>
      </c>
    </row>
    <row r="463" spans="1:6" ht="21.75" customHeight="1" x14ac:dyDescent="0.2">
      <c r="A463" s="148" t="s">
        <v>540</v>
      </c>
      <c r="B463" s="148" t="s">
        <v>541</v>
      </c>
      <c r="C463" s="149" t="s">
        <v>656</v>
      </c>
      <c r="D463" s="150" t="s">
        <v>97</v>
      </c>
      <c r="E463" s="151">
        <v>4248</v>
      </c>
      <c r="F463" s="152" t="s">
        <v>543</v>
      </c>
    </row>
    <row r="464" spans="1:6" ht="21.75" customHeight="1" x14ac:dyDescent="0.2">
      <c r="A464" s="148" t="s">
        <v>540</v>
      </c>
      <c r="B464" s="148" t="s">
        <v>541</v>
      </c>
      <c r="C464" s="149" t="s">
        <v>657</v>
      </c>
      <c r="D464" s="150" t="s">
        <v>97</v>
      </c>
      <c r="E464" s="151">
        <v>2419</v>
      </c>
      <c r="F464" s="152" t="s">
        <v>543</v>
      </c>
    </row>
    <row r="465" spans="1:6" ht="15" customHeight="1" x14ac:dyDescent="0.2">
      <c r="A465" s="148" t="s">
        <v>540</v>
      </c>
      <c r="B465" s="148" t="s">
        <v>541</v>
      </c>
      <c r="C465" s="149" t="s">
        <v>658</v>
      </c>
      <c r="D465" s="150" t="s">
        <v>97</v>
      </c>
      <c r="E465" s="151">
        <v>5015</v>
      </c>
      <c r="F465" s="152" t="s">
        <v>543</v>
      </c>
    </row>
    <row r="466" spans="1:6" ht="17.100000000000001" customHeight="1" x14ac:dyDescent="0.2">
      <c r="A466" s="148" t="s">
        <v>540</v>
      </c>
      <c r="B466" s="148" t="s">
        <v>541</v>
      </c>
      <c r="C466" s="149" t="s">
        <v>659</v>
      </c>
      <c r="D466" s="150" t="s">
        <v>97</v>
      </c>
      <c r="E466" s="151">
        <v>4398.45</v>
      </c>
      <c r="F466" s="152" t="s">
        <v>543</v>
      </c>
    </row>
    <row r="467" spans="1:6" ht="14.1" customHeight="1" x14ac:dyDescent="0.2">
      <c r="A467" s="148" t="s">
        <v>540</v>
      </c>
      <c r="B467" s="148" t="s">
        <v>541</v>
      </c>
      <c r="C467" s="149" t="s">
        <v>660</v>
      </c>
      <c r="D467" s="150" t="s">
        <v>97</v>
      </c>
      <c r="E467" s="151">
        <v>8142</v>
      </c>
      <c r="F467" s="152" t="s">
        <v>543</v>
      </c>
    </row>
    <row r="468" spans="1:6" ht="14.1" customHeight="1" x14ac:dyDescent="0.2">
      <c r="A468" s="148" t="s">
        <v>540</v>
      </c>
      <c r="B468" s="148" t="s">
        <v>541</v>
      </c>
      <c r="C468" s="149" t="s">
        <v>661</v>
      </c>
      <c r="D468" s="150" t="s">
        <v>97</v>
      </c>
      <c r="E468" s="151">
        <v>6608</v>
      </c>
      <c r="F468" s="152" t="s">
        <v>543</v>
      </c>
    </row>
    <row r="469" spans="1:6" ht="15" customHeight="1" x14ac:dyDescent="0.2">
      <c r="A469" s="148" t="s">
        <v>540</v>
      </c>
      <c r="B469" s="148" t="s">
        <v>541</v>
      </c>
      <c r="C469" s="149" t="s">
        <v>662</v>
      </c>
      <c r="D469" s="150" t="s">
        <v>97</v>
      </c>
      <c r="E469" s="151">
        <v>1899.8</v>
      </c>
      <c r="F469" s="152" t="s">
        <v>543</v>
      </c>
    </row>
    <row r="470" spans="1:6" ht="24" x14ac:dyDescent="0.2">
      <c r="A470" s="148" t="s">
        <v>540</v>
      </c>
      <c r="B470" s="148" t="s">
        <v>541</v>
      </c>
      <c r="C470" s="149" t="s">
        <v>663</v>
      </c>
      <c r="D470" s="150" t="s">
        <v>97</v>
      </c>
      <c r="E470" s="151">
        <v>7788</v>
      </c>
      <c r="F470" s="152" t="s">
        <v>543</v>
      </c>
    </row>
    <row r="471" spans="1:6" ht="24" x14ac:dyDescent="0.2">
      <c r="A471" s="148" t="s">
        <v>540</v>
      </c>
      <c r="B471" s="148" t="s">
        <v>541</v>
      </c>
      <c r="C471" s="149" t="s">
        <v>664</v>
      </c>
      <c r="D471" s="150" t="s">
        <v>97</v>
      </c>
      <c r="E471" s="151">
        <v>8732</v>
      </c>
      <c r="F471" s="152" t="s">
        <v>543</v>
      </c>
    </row>
    <row r="472" spans="1:6" ht="14.1" customHeight="1" x14ac:dyDescent="0.2">
      <c r="A472" s="148" t="s">
        <v>540</v>
      </c>
      <c r="B472" s="148" t="s">
        <v>541</v>
      </c>
      <c r="C472" s="149" t="s">
        <v>665</v>
      </c>
      <c r="D472" s="150" t="s">
        <v>97</v>
      </c>
      <c r="E472" s="151">
        <v>1911.01</v>
      </c>
      <c r="F472" s="152" t="s">
        <v>543</v>
      </c>
    </row>
    <row r="473" spans="1:6" ht="14.1" customHeight="1" x14ac:dyDescent="0.2">
      <c r="A473" s="148" t="s">
        <v>540</v>
      </c>
      <c r="B473" s="148" t="s">
        <v>541</v>
      </c>
      <c r="C473" s="149" t="s">
        <v>666</v>
      </c>
      <c r="D473" s="150" t="s">
        <v>97</v>
      </c>
      <c r="E473" s="151">
        <v>7670</v>
      </c>
      <c r="F473" s="152" t="s">
        <v>543</v>
      </c>
    </row>
    <row r="474" spans="1:6" ht="15.95" customHeight="1" x14ac:dyDescent="0.2">
      <c r="A474" s="148" t="s">
        <v>540</v>
      </c>
      <c r="B474" s="148" t="s">
        <v>541</v>
      </c>
      <c r="C474" s="149" t="s">
        <v>667</v>
      </c>
      <c r="D474" s="150" t="s">
        <v>97</v>
      </c>
      <c r="E474" s="151">
        <v>14.75</v>
      </c>
      <c r="F474" s="152" t="s">
        <v>543</v>
      </c>
    </row>
    <row r="475" spans="1:6" ht="15.95" customHeight="1" x14ac:dyDescent="0.2">
      <c r="A475" s="148" t="s">
        <v>540</v>
      </c>
      <c r="B475" s="148" t="s">
        <v>541</v>
      </c>
      <c r="C475" s="149" t="s">
        <v>668</v>
      </c>
      <c r="D475" s="150" t="s">
        <v>97</v>
      </c>
      <c r="E475" s="151">
        <v>233.64</v>
      </c>
      <c r="F475" s="152" t="s">
        <v>543</v>
      </c>
    </row>
    <row r="476" spans="1:6" ht="15" customHeight="1" x14ac:dyDescent="0.2">
      <c r="A476" s="156" t="s">
        <v>669</v>
      </c>
      <c r="B476" s="156" t="s">
        <v>670</v>
      </c>
      <c r="C476" s="157" t="s">
        <v>671</v>
      </c>
      <c r="D476" s="158" t="s">
        <v>495</v>
      </c>
      <c r="E476" s="159">
        <v>250</v>
      </c>
      <c r="F476" s="160" t="s">
        <v>672</v>
      </c>
    </row>
    <row r="477" spans="1:6" x14ac:dyDescent="0.2">
      <c r="A477" s="156" t="s">
        <v>669</v>
      </c>
      <c r="B477" s="156" t="s">
        <v>670</v>
      </c>
      <c r="C477" s="157" t="s">
        <v>673</v>
      </c>
      <c r="D477" s="158" t="s">
        <v>97</v>
      </c>
      <c r="E477" s="159">
        <v>362.25</v>
      </c>
      <c r="F477" s="160" t="s">
        <v>674</v>
      </c>
    </row>
    <row r="478" spans="1:6" ht="15" customHeight="1" x14ac:dyDescent="0.2">
      <c r="A478" s="156" t="s">
        <v>669</v>
      </c>
      <c r="B478" s="156" t="s">
        <v>670</v>
      </c>
      <c r="C478" s="157" t="s">
        <v>675</v>
      </c>
      <c r="D478" s="158" t="s">
        <v>97</v>
      </c>
      <c r="E478" s="159">
        <v>402.67669999999998</v>
      </c>
      <c r="F478" s="160" t="s">
        <v>672</v>
      </c>
    </row>
    <row r="479" spans="1:6" x14ac:dyDescent="0.2">
      <c r="A479" s="156" t="s">
        <v>669</v>
      </c>
      <c r="B479" s="156" t="s">
        <v>670</v>
      </c>
      <c r="C479" s="161" t="s">
        <v>676</v>
      </c>
      <c r="D479" s="162" t="s">
        <v>97</v>
      </c>
      <c r="E479" s="163">
        <v>475.16</v>
      </c>
      <c r="F479" s="160" t="s">
        <v>674</v>
      </c>
    </row>
    <row r="480" spans="1:6" ht="15.95" customHeight="1" x14ac:dyDescent="0.2">
      <c r="A480" s="156" t="s">
        <v>669</v>
      </c>
      <c r="B480" s="156" t="s">
        <v>670</v>
      </c>
      <c r="C480" s="157" t="s">
        <v>677</v>
      </c>
      <c r="D480" s="158" t="s">
        <v>97</v>
      </c>
      <c r="E480" s="159">
        <v>466.1</v>
      </c>
      <c r="F480" s="160" t="s">
        <v>672</v>
      </c>
    </row>
    <row r="481" spans="1:6" x14ac:dyDescent="0.2">
      <c r="A481" s="156" t="s">
        <v>669</v>
      </c>
      <c r="B481" s="156" t="s">
        <v>670</v>
      </c>
      <c r="C481" s="157" t="s">
        <v>678</v>
      </c>
      <c r="D481" s="158" t="s">
        <v>97</v>
      </c>
      <c r="E481" s="159">
        <v>475.16</v>
      </c>
      <c r="F481" s="160" t="s">
        <v>674</v>
      </c>
    </row>
    <row r="482" spans="1:6" ht="17.100000000000001" customHeight="1" x14ac:dyDescent="0.2">
      <c r="A482" s="156" t="s">
        <v>669</v>
      </c>
      <c r="B482" s="156" t="s">
        <v>670</v>
      </c>
      <c r="C482" s="157" t="s">
        <v>679</v>
      </c>
      <c r="D482" s="158" t="s">
        <v>414</v>
      </c>
      <c r="E482" s="159">
        <v>148</v>
      </c>
      <c r="F482" s="160" t="s">
        <v>672</v>
      </c>
    </row>
    <row r="483" spans="1:6" x14ac:dyDescent="0.2">
      <c r="A483" s="156" t="s">
        <v>669</v>
      </c>
      <c r="B483" s="156" t="s">
        <v>670</v>
      </c>
      <c r="C483" s="157" t="s">
        <v>680</v>
      </c>
      <c r="D483" s="158" t="s">
        <v>414</v>
      </c>
      <c r="E483" s="159">
        <v>393.75</v>
      </c>
      <c r="F483" s="160" t="s">
        <v>674</v>
      </c>
    </row>
    <row r="484" spans="1:6" x14ac:dyDescent="0.2">
      <c r="A484" s="156" t="s">
        <v>669</v>
      </c>
      <c r="B484" s="156" t="s">
        <v>670</v>
      </c>
      <c r="C484" s="157" t="s">
        <v>681</v>
      </c>
      <c r="D484" s="158" t="s">
        <v>97</v>
      </c>
      <c r="E484" s="159">
        <v>1535.12</v>
      </c>
      <c r="F484" s="160" t="s">
        <v>674</v>
      </c>
    </row>
    <row r="485" spans="1:6" x14ac:dyDescent="0.2">
      <c r="A485" s="156" t="s">
        <v>669</v>
      </c>
      <c r="B485" s="156" t="s">
        <v>670</v>
      </c>
      <c r="C485" s="157" t="s">
        <v>682</v>
      </c>
      <c r="D485" s="158" t="s">
        <v>97</v>
      </c>
      <c r="E485" s="159">
        <v>1300.95</v>
      </c>
      <c r="F485" s="160" t="s">
        <v>672</v>
      </c>
    </row>
    <row r="486" spans="1:6" x14ac:dyDescent="0.2">
      <c r="A486" s="156" t="s">
        <v>669</v>
      </c>
      <c r="B486" s="156" t="s">
        <v>670</v>
      </c>
      <c r="C486" s="157" t="s">
        <v>683</v>
      </c>
      <c r="D486" s="158" t="s">
        <v>97</v>
      </c>
      <c r="E486" s="159">
        <v>299.72000000000003</v>
      </c>
      <c r="F486" s="160" t="s">
        <v>674</v>
      </c>
    </row>
    <row r="487" spans="1:6" x14ac:dyDescent="0.2">
      <c r="A487" s="156" t="s">
        <v>669</v>
      </c>
      <c r="B487" s="156" t="s">
        <v>670</v>
      </c>
      <c r="C487" s="157" t="s">
        <v>684</v>
      </c>
      <c r="D487" s="158" t="s">
        <v>97</v>
      </c>
      <c r="E487" s="159">
        <v>236</v>
      </c>
      <c r="F487" s="160" t="s">
        <v>672</v>
      </c>
    </row>
    <row r="488" spans="1:6" x14ac:dyDescent="0.2">
      <c r="A488" s="156" t="s">
        <v>669</v>
      </c>
      <c r="B488" s="156" t="s">
        <v>670</v>
      </c>
      <c r="C488" s="157" t="s">
        <v>685</v>
      </c>
      <c r="D488" s="158" t="s">
        <v>97</v>
      </c>
      <c r="E488" s="159">
        <v>131.58000000000001</v>
      </c>
      <c r="F488" s="160" t="s">
        <v>674</v>
      </c>
    </row>
    <row r="489" spans="1:6" ht="21.95" customHeight="1" x14ac:dyDescent="0.2">
      <c r="A489" s="156" t="s">
        <v>669</v>
      </c>
      <c r="B489" s="156" t="s">
        <v>670</v>
      </c>
      <c r="C489" s="157" t="s">
        <v>686</v>
      </c>
      <c r="D489" s="158" t="s">
        <v>97</v>
      </c>
      <c r="E489" s="159">
        <v>136.29</v>
      </c>
      <c r="F489" s="160" t="s">
        <v>672</v>
      </c>
    </row>
    <row r="490" spans="1:6" ht="24.75" customHeight="1" x14ac:dyDescent="0.2">
      <c r="A490" s="156" t="s">
        <v>669</v>
      </c>
      <c r="B490" s="156" t="s">
        <v>670</v>
      </c>
      <c r="C490" s="157" t="s">
        <v>687</v>
      </c>
      <c r="D490" s="158" t="s">
        <v>97</v>
      </c>
      <c r="E490" s="159">
        <v>74.34</v>
      </c>
      <c r="F490" s="160" t="s">
        <v>672</v>
      </c>
    </row>
    <row r="491" spans="1:6" ht="27.75" customHeight="1" x14ac:dyDescent="0.2">
      <c r="A491" s="156" t="s">
        <v>669</v>
      </c>
      <c r="B491" s="156" t="s">
        <v>670</v>
      </c>
      <c r="C491" s="157" t="s">
        <v>688</v>
      </c>
      <c r="D491" s="158" t="s">
        <v>97</v>
      </c>
      <c r="E491" s="159">
        <v>52.4983</v>
      </c>
      <c r="F491" s="160" t="s">
        <v>672</v>
      </c>
    </row>
    <row r="492" spans="1:6" ht="24.95" customHeight="1" x14ac:dyDescent="0.2">
      <c r="A492" s="156" t="s">
        <v>669</v>
      </c>
      <c r="B492" s="156" t="s">
        <v>670</v>
      </c>
      <c r="C492" s="157" t="s">
        <v>689</v>
      </c>
      <c r="D492" s="158" t="s">
        <v>97</v>
      </c>
      <c r="E492" s="159">
        <v>61.95</v>
      </c>
      <c r="F492" s="160" t="s">
        <v>674</v>
      </c>
    </row>
    <row r="493" spans="1:6" ht="20.100000000000001" customHeight="1" x14ac:dyDescent="0.2">
      <c r="A493" s="156" t="s">
        <v>669</v>
      </c>
      <c r="B493" s="156" t="s">
        <v>670</v>
      </c>
      <c r="C493" s="157" t="s">
        <v>690</v>
      </c>
      <c r="D493" s="158" t="s">
        <v>97</v>
      </c>
      <c r="E493" s="159">
        <v>94.352699999999999</v>
      </c>
      <c r="F493" s="160" t="s">
        <v>672</v>
      </c>
    </row>
    <row r="494" spans="1:6" ht="21" customHeight="1" x14ac:dyDescent="0.2">
      <c r="A494" s="156" t="s">
        <v>669</v>
      </c>
      <c r="B494" s="156" t="s">
        <v>670</v>
      </c>
      <c r="C494" s="157" t="s">
        <v>691</v>
      </c>
      <c r="D494" s="158" t="s">
        <v>97</v>
      </c>
      <c r="E494" s="159">
        <v>131.58199999999999</v>
      </c>
      <c r="F494" s="160" t="s">
        <v>674</v>
      </c>
    </row>
    <row r="495" spans="1:6" ht="22.5" customHeight="1" x14ac:dyDescent="0.2">
      <c r="A495" s="156" t="s">
        <v>669</v>
      </c>
      <c r="B495" s="156" t="s">
        <v>670</v>
      </c>
      <c r="C495" s="157" t="s">
        <v>692</v>
      </c>
      <c r="D495" s="158" t="s">
        <v>97</v>
      </c>
      <c r="E495" s="159">
        <v>94.352699999999999</v>
      </c>
      <c r="F495" s="160" t="s">
        <v>672</v>
      </c>
    </row>
    <row r="496" spans="1:6" ht="21" customHeight="1" x14ac:dyDescent="0.2">
      <c r="A496" s="156" t="s">
        <v>669</v>
      </c>
      <c r="B496" s="156" t="s">
        <v>670</v>
      </c>
      <c r="C496" s="157" t="s">
        <v>693</v>
      </c>
      <c r="D496" s="158" t="s">
        <v>97</v>
      </c>
      <c r="E496" s="159">
        <v>131.58199999999999</v>
      </c>
      <c r="F496" s="160" t="s">
        <v>674</v>
      </c>
    </row>
    <row r="497" spans="1:6" ht="21" customHeight="1" x14ac:dyDescent="0.2">
      <c r="A497" s="156" t="s">
        <v>669</v>
      </c>
      <c r="B497" s="156" t="s">
        <v>670</v>
      </c>
      <c r="C497" s="157" t="s">
        <v>694</v>
      </c>
      <c r="D497" s="158" t="s">
        <v>97</v>
      </c>
      <c r="E497" s="159">
        <v>43.365299999999998</v>
      </c>
      <c r="F497" s="160" t="s">
        <v>672</v>
      </c>
    </row>
    <row r="498" spans="1:6" ht="23.25" customHeight="1" x14ac:dyDescent="0.2">
      <c r="A498" s="156" t="s">
        <v>669</v>
      </c>
      <c r="B498" s="156" t="s">
        <v>670</v>
      </c>
      <c r="C498" s="157" t="s">
        <v>695</v>
      </c>
      <c r="D498" s="158" t="s">
        <v>97</v>
      </c>
      <c r="E498" s="159">
        <v>78.75</v>
      </c>
      <c r="F498" s="160" t="s">
        <v>674</v>
      </c>
    </row>
    <row r="499" spans="1:6" ht="23.25" customHeight="1" x14ac:dyDescent="0.2">
      <c r="A499" s="156" t="s">
        <v>669</v>
      </c>
      <c r="B499" s="156" t="s">
        <v>670</v>
      </c>
      <c r="C499" s="157" t="s">
        <v>696</v>
      </c>
      <c r="D499" s="158" t="s">
        <v>97</v>
      </c>
      <c r="E499" s="159">
        <v>73</v>
      </c>
      <c r="F499" s="160" t="s">
        <v>672</v>
      </c>
    </row>
    <row r="500" spans="1:6" ht="15" customHeight="1" x14ac:dyDescent="0.2">
      <c r="A500" s="156" t="s">
        <v>669</v>
      </c>
      <c r="B500" s="156" t="s">
        <v>670</v>
      </c>
      <c r="C500" s="157" t="s">
        <v>697</v>
      </c>
      <c r="D500" s="158" t="s">
        <v>97</v>
      </c>
      <c r="E500" s="159">
        <v>723.70500000000004</v>
      </c>
      <c r="F500" s="160" t="s">
        <v>674</v>
      </c>
    </row>
    <row r="501" spans="1:6" ht="22.5" customHeight="1" x14ac:dyDescent="0.2">
      <c r="A501" s="156" t="s">
        <v>669</v>
      </c>
      <c r="B501" s="156" t="s">
        <v>670</v>
      </c>
      <c r="C501" s="157" t="s">
        <v>698</v>
      </c>
      <c r="D501" s="158" t="s">
        <v>97</v>
      </c>
      <c r="E501" s="159">
        <v>224.2</v>
      </c>
      <c r="F501" s="160" t="s">
        <v>672</v>
      </c>
    </row>
    <row r="502" spans="1:6" ht="26.25" customHeight="1" x14ac:dyDescent="0.2">
      <c r="A502" s="156" t="s">
        <v>669</v>
      </c>
      <c r="B502" s="156" t="s">
        <v>670</v>
      </c>
      <c r="C502" s="157" t="s">
        <v>699</v>
      </c>
      <c r="D502" s="158" t="s">
        <v>97</v>
      </c>
      <c r="E502" s="159">
        <v>433.65</v>
      </c>
      <c r="F502" s="160" t="s">
        <v>674</v>
      </c>
    </row>
    <row r="503" spans="1:6" ht="18.95" customHeight="1" x14ac:dyDescent="0.2">
      <c r="A503" s="156" t="s">
        <v>669</v>
      </c>
      <c r="B503" s="156" t="s">
        <v>670</v>
      </c>
      <c r="C503" s="157" t="s">
        <v>700</v>
      </c>
      <c r="D503" s="158" t="s">
        <v>97</v>
      </c>
      <c r="E503" s="159">
        <v>224.2</v>
      </c>
      <c r="F503" s="160" t="s">
        <v>672</v>
      </c>
    </row>
    <row r="504" spans="1:6" ht="17.100000000000001" customHeight="1" x14ac:dyDescent="0.2">
      <c r="A504" s="156" t="s">
        <v>669</v>
      </c>
      <c r="B504" s="156" t="s">
        <v>670</v>
      </c>
      <c r="C504" s="157" t="s">
        <v>701</v>
      </c>
      <c r="D504" s="158" t="s">
        <v>97</v>
      </c>
      <c r="E504" s="159">
        <v>433.65</v>
      </c>
      <c r="F504" s="160" t="s">
        <v>674</v>
      </c>
    </row>
    <row r="505" spans="1:6" ht="29.25" customHeight="1" x14ac:dyDescent="0.2">
      <c r="A505" s="156" t="s">
        <v>669</v>
      </c>
      <c r="B505" s="156" t="s">
        <v>670</v>
      </c>
      <c r="C505" s="157" t="s">
        <v>702</v>
      </c>
      <c r="D505" s="158" t="s">
        <v>97</v>
      </c>
      <c r="E505" s="159">
        <v>224.2</v>
      </c>
      <c r="F505" s="160" t="s">
        <v>672</v>
      </c>
    </row>
    <row r="506" spans="1:6" ht="31.5" customHeight="1" x14ac:dyDescent="0.2">
      <c r="A506" s="156" t="s">
        <v>669</v>
      </c>
      <c r="B506" s="156" t="s">
        <v>670</v>
      </c>
      <c r="C506" s="157" t="s">
        <v>703</v>
      </c>
      <c r="D506" s="158" t="s">
        <v>97</v>
      </c>
      <c r="E506" s="159">
        <v>433.65</v>
      </c>
      <c r="F506" s="160" t="s">
        <v>674</v>
      </c>
    </row>
    <row r="507" spans="1:6" ht="24.75" customHeight="1" x14ac:dyDescent="0.2">
      <c r="A507" s="156" t="s">
        <v>669</v>
      </c>
      <c r="B507" s="156" t="s">
        <v>670</v>
      </c>
      <c r="C507" s="157" t="s">
        <v>704</v>
      </c>
      <c r="D507" s="158" t="s">
        <v>97</v>
      </c>
      <c r="E507" s="159">
        <v>99.12</v>
      </c>
      <c r="F507" s="160" t="s">
        <v>672</v>
      </c>
    </row>
    <row r="508" spans="1:6" x14ac:dyDescent="0.2">
      <c r="A508" s="156" t="s">
        <v>669</v>
      </c>
      <c r="B508" s="156" t="s">
        <v>670</v>
      </c>
      <c r="C508" s="157" t="s">
        <v>705</v>
      </c>
      <c r="D508" s="158" t="s">
        <v>97</v>
      </c>
      <c r="E508" s="159">
        <v>384.09</v>
      </c>
      <c r="F508" s="160" t="s">
        <v>672</v>
      </c>
    </row>
    <row r="509" spans="1:6" ht="36.75" customHeight="1" x14ac:dyDescent="0.2">
      <c r="A509" s="156" t="s">
        <v>669</v>
      </c>
      <c r="B509" s="156" t="s">
        <v>670</v>
      </c>
      <c r="C509" s="157" t="s">
        <v>706</v>
      </c>
      <c r="D509" s="158" t="s">
        <v>97</v>
      </c>
      <c r="E509" s="159">
        <v>3669.75</v>
      </c>
      <c r="F509" s="160" t="s">
        <v>672</v>
      </c>
    </row>
    <row r="510" spans="1:6" ht="37.5" customHeight="1" x14ac:dyDescent="0.2">
      <c r="A510" s="156" t="s">
        <v>669</v>
      </c>
      <c r="B510" s="156" t="s">
        <v>670</v>
      </c>
      <c r="C510" s="157" t="s">
        <v>707</v>
      </c>
      <c r="D510" s="158" t="s">
        <v>495</v>
      </c>
      <c r="E510" s="159">
        <v>183.75</v>
      </c>
      <c r="F510" s="160" t="s">
        <v>672</v>
      </c>
    </row>
    <row r="511" spans="1:6" ht="34.5" customHeight="1" x14ac:dyDescent="0.2">
      <c r="A511" s="156" t="s">
        <v>669</v>
      </c>
      <c r="B511" s="156" t="s">
        <v>670</v>
      </c>
      <c r="C511" s="157" t="s">
        <v>708</v>
      </c>
      <c r="D511" s="158" t="s">
        <v>97</v>
      </c>
      <c r="E511" s="159">
        <v>255.86</v>
      </c>
      <c r="F511" s="160" t="s">
        <v>674</v>
      </c>
    </row>
    <row r="512" spans="1:6" ht="30.75" customHeight="1" x14ac:dyDescent="0.2">
      <c r="A512" s="156" t="s">
        <v>669</v>
      </c>
      <c r="B512" s="156" t="s">
        <v>670</v>
      </c>
      <c r="C512" s="157" t="s">
        <v>709</v>
      </c>
      <c r="D512" s="158" t="s">
        <v>97</v>
      </c>
      <c r="E512" s="159">
        <v>548.26</v>
      </c>
      <c r="F512" s="160" t="s">
        <v>674</v>
      </c>
    </row>
    <row r="513" spans="1:6" ht="35.25" customHeight="1" x14ac:dyDescent="0.2">
      <c r="A513" s="156" t="s">
        <v>669</v>
      </c>
      <c r="B513" s="156" t="s">
        <v>670</v>
      </c>
      <c r="C513" s="157" t="s">
        <v>710</v>
      </c>
      <c r="D513" s="158" t="s">
        <v>97</v>
      </c>
      <c r="E513" s="159">
        <v>3422</v>
      </c>
      <c r="F513" s="160" t="s">
        <v>672</v>
      </c>
    </row>
    <row r="514" spans="1:6" ht="24.75" customHeight="1" x14ac:dyDescent="0.2">
      <c r="A514" s="9" t="s">
        <v>38</v>
      </c>
      <c r="B514" s="9" t="s">
        <v>711</v>
      </c>
      <c r="C514" s="10" t="s">
        <v>712</v>
      </c>
      <c r="D514" s="11" t="s">
        <v>517</v>
      </c>
      <c r="E514" s="12">
        <v>1500</v>
      </c>
      <c r="F514" s="49" t="s">
        <v>713</v>
      </c>
    </row>
    <row r="515" spans="1:6" ht="27" customHeight="1" x14ac:dyDescent="0.2">
      <c r="A515" s="9" t="s">
        <v>38</v>
      </c>
      <c r="B515" s="9" t="s">
        <v>711</v>
      </c>
      <c r="C515" s="10" t="s">
        <v>712</v>
      </c>
      <c r="D515" s="11" t="s">
        <v>517</v>
      </c>
      <c r="E515" s="12">
        <v>2050</v>
      </c>
      <c r="F515" s="49" t="s">
        <v>713</v>
      </c>
    </row>
    <row r="516" spans="1:6" ht="27.75" customHeight="1" x14ac:dyDescent="0.2">
      <c r="A516" s="9" t="s">
        <v>38</v>
      </c>
      <c r="B516" s="9" t="s">
        <v>711</v>
      </c>
      <c r="C516" s="10" t="s">
        <v>714</v>
      </c>
      <c r="D516" s="11" t="s">
        <v>517</v>
      </c>
      <c r="E516" s="12">
        <v>3500</v>
      </c>
      <c r="F516" s="49" t="s">
        <v>713</v>
      </c>
    </row>
    <row r="517" spans="1:6" ht="32.25" customHeight="1" x14ac:dyDescent="0.2">
      <c r="A517" s="9" t="s">
        <v>38</v>
      </c>
      <c r="B517" s="9" t="s">
        <v>711</v>
      </c>
      <c r="C517" s="10" t="s">
        <v>715</v>
      </c>
      <c r="D517" s="11" t="s">
        <v>517</v>
      </c>
      <c r="E517" s="12">
        <v>2100</v>
      </c>
      <c r="F517" s="49" t="s">
        <v>713</v>
      </c>
    </row>
    <row r="518" spans="1:6" x14ac:dyDescent="0.2">
      <c r="A518" s="9" t="s">
        <v>60</v>
      </c>
      <c r="B518" s="9" t="s">
        <v>716</v>
      </c>
      <c r="C518" s="10" t="s">
        <v>60</v>
      </c>
      <c r="D518" s="11" t="s">
        <v>717</v>
      </c>
      <c r="E518" s="12">
        <v>0</v>
      </c>
      <c r="F518" s="49" t="s">
        <v>718</v>
      </c>
    </row>
    <row r="519" spans="1:6" x14ac:dyDescent="0.2">
      <c r="A519" s="9" t="s">
        <v>61</v>
      </c>
      <c r="B519" s="9" t="s">
        <v>716</v>
      </c>
      <c r="C519" s="10" t="s">
        <v>61</v>
      </c>
      <c r="D519" s="11" t="s">
        <v>717</v>
      </c>
      <c r="E519" s="12">
        <v>0</v>
      </c>
      <c r="F519" s="49" t="s">
        <v>719</v>
      </c>
    </row>
    <row r="520" spans="1:6" x14ac:dyDescent="0.2">
      <c r="A520" s="9" t="s">
        <v>62</v>
      </c>
      <c r="B520" s="9" t="s">
        <v>716</v>
      </c>
      <c r="C520" s="10" t="s">
        <v>62</v>
      </c>
      <c r="D520" s="11" t="s">
        <v>717</v>
      </c>
      <c r="E520" s="12">
        <v>0</v>
      </c>
      <c r="F520" s="49" t="s">
        <v>720</v>
      </c>
    </row>
    <row r="539" spans="1:4" ht="15" x14ac:dyDescent="0.25">
      <c r="A539" s="164" t="s">
        <v>0</v>
      </c>
      <c r="B539" s="165"/>
      <c r="C539" s="165"/>
      <c r="D539" s="165"/>
    </row>
    <row r="540" spans="1:4" ht="15" x14ac:dyDescent="0.25">
      <c r="A540" s="167" t="s">
        <v>44</v>
      </c>
      <c r="B540" s="165" t="s">
        <v>95</v>
      </c>
      <c r="C540" s="165"/>
      <c r="D540" s="165"/>
    </row>
    <row r="541" spans="1:4" ht="15" x14ac:dyDescent="0.25">
      <c r="A541" s="167" t="s">
        <v>43</v>
      </c>
      <c r="B541" s="165" t="s">
        <v>100</v>
      </c>
      <c r="C541" s="165"/>
      <c r="D541" s="165"/>
    </row>
    <row r="542" spans="1:4" ht="15" x14ac:dyDescent="0.25">
      <c r="A542" s="167" t="s">
        <v>48</v>
      </c>
      <c r="B542" s="165" t="s">
        <v>122</v>
      </c>
      <c r="C542" s="165"/>
      <c r="D542" s="165"/>
    </row>
    <row r="543" spans="1:4" ht="15" x14ac:dyDescent="0.25">
      <c r="A543" s="167" t="s">
        <v>60</v>
      </c>
      <c r="B543" s="165" t="s">
        <v>716</v>
      </c>
      <c r="C543" s="165"/>
      <c r="D543" s="165"/>
    </row>
    <row r="544" spans="1:4" ht="15" x14ac:dyDescent="0.25">
      <c r="A544" s="167" t="s">
        <v>61</v>
      </c>
      <c r="B544" s="165" t="s">
        <v>716</v>
      </c>
      <c r="C544" s="165"/>
      <c r="D544" s="165"/>
    </row>
    <row r="545" spans="1:4" ht="15" x14ac:dyDescent="0.25">
      <c r="A545" s="167" t="s">
        <v>132</v>
      </c>
      <c r="B545" s="165" t="s">
        <v>133</v>
      </c>
      <c r="C545" s="165"/>
      <c r="D545" s="165"/>
    </row>
    <row r="546" spans="1:4" ht="15" x14ac:dyDescent="0.25">
      <c r="A546" s="167" t="s">
        <v>63</v>
      </c>
      <c r="B546" s="165" t="s">
        <v>140</v>
      </c>
      <c r="C546" s="165"/>
      <c r="D546" s="165"/>
    </row>
    <row r="547" spans="1:4" ht="15" x14ac:dyDescent="0.25">
      <c r="A547" s="167" t="s">
        <v>59</v>
      </c>
      <c r="B547" s="165" t="s">
        <v>151</v>
      </c>
      <c r="C547" s="165"/>
      <c r="D547" s="165"/>
    </row>
    <row r="548" spans="1:4" ht="15" x14ac:dyDescent="0.25">
      <c r="A548" s="167" t="s">
        <v>241</v>
      </c>
      <c r="B548" s="165" t="s">
        <v>242</v>
      </c>
      <c r="C548" s="165"/>
      <c r="D548" s="165"/>
    </row>
    <row r="549" spans="1:4" ht="15" x14ac:dyDescent="0.25">
      <c r="A549" s="167" t="s">
        <v>75</v>
      </c>
      <c r="B549" s="165" t="s">
        <v>249</v>
      </c>
      <c r="C549" s="165"/>
      <c r="D549" s="165"/>
    </row>
    <row r="550" spans="1:4" ht="15" x14ac:dyDescent="0.25">
      <c r="A550" s="167" t="s">
        <v>253</v>
      </c>
      <c r="B550" s="165" t="s">
        <v>254</v>
      </c>
      <c r="C550" s="165"/>
      <c r="D550" s="165"/>
    </row>
    <row r="551" spans="1:4" ht="15" x14ac:dyDescent="0.25">
      <c r="A551" s="167" t="s">
        <v>55</v>
      </c>
      <c r="B551" s="165" t="s">
        <v>259</v>
      </c>
      <c r="C551" s="165"/>
      <c r="D551" s="165"/>
    </row>
    <row r="552" spans="1:4" ht="15" x14ac:dyDescent="0.25">
      <c r="A552" s="167" t="s">
        <v>53</v>
      </c>
      <c r="B552" s="165" t="s">
        <v>271</v>
      </c>
      <c r="C552" s="165"/>
      <c r="D552" s="165"/>
    </row>
    <row r="553" spans="1:4" ht="15" x14ac:dyDescent="0.25">
      <c r="A553" s="167" t="s">
        <v>37</v>
      </c>
      <c r="B553" s="165" t="s">
        <v>304</v>
      </c>
      <c r="C553" s="165"/>
      <c r="D553" s="165"/>
    </row>
    <row r="554" spans="1:4" ht="15" x14ac:dyDescent="0.25">
      <c r="A554" s="167" t="s">
        <v>47</v>
      </c>
      <c r="B554" s="165" t="s">
        <v>307</v>
      </c>
      <c r="C554" s="165"/>
      <c r="D554" s="165"/>
    </row>
    <row r="555" spans="1:4" ht="15" x14ac:dyDescent="0.25">
      <c r="A555" s="167" t="s">
        <v>42</v>
      </c>
      <c r="B555" s="165" t="s">
        <v>317</v>
      </c>
      <c r="C555" s="165"/>
      <c r="D555" s="165"/>
    </row>
    <row r="556" spans="1:4" ht="15" x14ac:dyDescent="0.25">
      <c r="A556" s="167" t="s">
        <v>321</v>
      </c>
      <c r="B556" s="165" t="s">
        <v>317</v>
      </c>
      <c r="C556" s="165"/>
      <c r="D556" s="165"/>
    </row>
    <row r="557" spans="1:4" ht="15" x14ac:dyDescent="0.25">
      <c r="A557" s="167" t="s">
        <v>41</v>
      </c>
      <c r="B557" s="165" t="s">
        <v>317</v>
      </c>
      <c r="C557" s="165"/>
    </row>
    <row r="558" spans="1:4" ht="15" x14ac:dyDescent="0.25">
      <c r="A558" s="167" t="s">
        <v>328</v>
      </c>
      <c r="B558" s="165" t="s">
        <v>317</v>
      </c>
      <c r="C558" s="165"/>
    </row>
    <row r="559" spans="1:4" ht="15" x14ac:dyDescent="0.25">
      <c r="A559" s="167" t="s">
        <v>337</v>
      </c>
      <c r="B559" s="165" t="s">
        <v>317</v>
      </c>
      <c r="C559" s="165"/>
    </row>
    <row r="560" spans="1:4" ht="15" x14ac:dyDescent="0.25">
      <c r="A560" s="167" t="s">
        <v>56</v>
      </c>
      <c r="B560" s="165" t="s">
        <v>342</v>
      </c>
      <c r="C560" s="165"/>
    </row>
    <row r="561" spans="1:3" ht="15" x14ac:dyDescent="0.25">
      <c r="A561" s="167" t="s">
        <v>359</v>
      </c>
      <c r="B561" s="165" t="s">
        <v>360</v>
      </c>
      <c r="C561" s="165"/>
    </row>
    <row r="562" spans="1:3" ht="15" x14ac:dyDescent="0.25">
      <c r="A562" s="167" t="s">
        <v>58</v>
      </c>
      <c r="B562" s="165" t="s">
        <v>364</v>
      </c>
      <c r="C562" s="165"/>
    </row>
    <row r="563" spans="1:3" ht="15" x14ac:dyDescent="0.25">
      <c r="A563" s="167" t="s">
        <v>40</v>
      </c>
      <c r="B563" s="165" t="s">
        <v>391</v>
      </c>
      <c r="C563" s="165"/>
    </row>
    <row r="564" spans="1:3" ht="15" x14ac:dyDescent="0.25">
      <c r="A564" s="167" t="s">
        <v>64</v>
      </c>
      <c r="B564" s="165" t="s">
        <v>394</v>
      </c>
      <c r="C564" s="165"/>
    </row>
    <row r="565" spans="1:3" ht="15" x14ac:dyDescent="0.25">
      <c r="A565" s="167" t="s">
        <v>62</v>
      </c>
      <c r="B565" s="165" t="s">
        <v>716</v>
      </c>
      <c r="C565" s="165"/>
    </row>
    <row r="566" spans="1:3" ht="15" x14ac:dyDescent="0.25">
      <c r="A566" s="167" t="s">
        <v>39</v>
      </c>
      <c r="B566" s="165" t="s">
        <v>400</v>
      </c>
      <c r="C566" s="165"/>
    </row>
    <row r="567" spans="1:3" ht="15" x14ac:dyDescent="0.25">
      <c r="A567" s="167" t="s">
        <v>403</v>
      </c>
      <c r="B567" s="165" t="s">
        <v>404</v>
      </c>
      <c r="C567" s="165"/>
    </row>
    <row r="568" spans="1:3" ht="15" x14ac:dyDescent="0.25">
      <c r="A568" s="167" t="s">
        <v>45</v>
      </c>
      <c r="B568" s="165" t="s">
        <v>408</v>
      </c>
      <c r="C568" s="165"/>
    </row>
    <row r="569" spans="1:3" ht="15" x14ac:dyDescent="0.25">
      <c r="A569" s="167" t="s">
        <v>49</v>
      </c>
      <c r="B569" s="165" t="s">
        <v>412</v>
      </c>
      <c r="C569" s="165"/>
    </row>
    <row r="570" spans="1:3" ht="15" x14ac:dyDescent="0.25">
      <c r="A570" s="167" t="s">
        <v>51</v>
      </c>
      <c r="B570" s="165" t="s">
        <v>416</v>
      </c>
      <c r="C570" s="165"/>
    </row>
    <row r="571" spans="1:3" ht="15" x14ac:dyDescent="0.25">
      <c r="A571" s="167" t="s">
        <v>74</v>
      </c>
      <c r="B571" s="165" t="s">
        <v>421</v>
      </c>
      <c r="C571" s="165"/>
    </row>
    <row r="572" spans="1:3" ht="15" x14ac:dyDescent="0.25">
      <c r="A572" s="167" t="s">
        <v>50</v>
      </c>
      <c r="B572" s="165" t="s">
        <v>450</v>
      </c>
      <c r="C572" s="165"/>
    </row>
    <row r="573" spans="1:3" ht="15" x14ac:dyDescent="0.25">
      <c r="A573" s="167" t="s">
        <v>57</v>
      </c>
      <c r="B573" s="165" t="s">
        <v>457</v>
      </c>
      <c r="C573" s="165"/>
    </row>
    <row r="574" spans="1:3" ht="15" x14ac:dyDescent="0.25">
      <c r="A574" s="167" t="s">
        <v>46</v>
      </c>
      <c r="B574" s="165" t="s">
        <v>481</v>
      </c>
      <c r="C574" s="165"/>
    </row>
    <row r="575" spans="1:3" ht="15" x14ac:dyDescent="0.25">
      <c r="A575" s="167" t="s">
        <v>52</v>
      </c>
      <c r="B575" s="165" t="s">
        <v>503</v>
      </c>
      <c r="C575" s="165"/>
    </row>
    <row r="576" spans="1:3" ht="15" x14ac:dyDescent="0.25">
      <c r="A576" s="167" t="s">
        <v>506</v>
      </c>
      <c r="B576" s="165" t="s">
        <v>507</v>
      </c>
      <c r="C576" s="165"/>
    </row>
    <row r="577" spans="1:3" ht="15" x14ac:dyDescent="0.25">
      <c r="A577" s="167" t="s">
        <v>36</v>
      </c>
      <c r="B577" s="165" t="s">
        <v>510</v>
      </c>
      <c r="C577" s="165"/>
    </row>
    <row r="578" spans="1:3" ht="15" x14ac:dyDescent="0.25">
      <c r="A578" s="167" t="s">
        <v>514</v>
      </c>
      <c r="B578" s="165" t="s">
        <v>515</v>
      </c>
      <c r="C578" s="165"/>
    </row>
    <row r="579" spans="1:3" ht="15" x14ac:dyDescent="0.25">
      <c r="A579" s="167" t="s">
        <v>519</v>
      </c>
      <c r="B579" s="165" t="s">
        <v>520</v>
      </c>
      <c r="C579" s="165"/>
    </row>
    <row r="580" spans="1:3" ht="15" x14ac:dyDescent="0.25">
      <c r="A580" s="167" t="s">
        <v>524</v>
      </c>
      <c r="B580" s="165" t="s">
        <v>525</v>
      </c>
      <c r="C580" s="165"/>
    </row>
    <row r="581" spans="1:3" ht="15" x14ac:dyDescent="0.25">
      <c r="A581" s="167" t="s">
        <v>540</v>
      </c>
      <c r="B581" s="165" t="s">
        <v>541</v>
      </c>
      <c r="C581" s="165"/>
    </row>
    <row r="582" spans="1:3" ht="15" x14ac:dyDescent="0.25">
      <c r="A582" s="167" t="s">
        <v>669</v>
      </c>
      <c r="B582" s="165" t="s">
        <v>670</v>
      </c>
      <c r="C582" s="165"/>
    </row>
    <row r="583" spans="1:3" ht="15" x14ac:dyDescent="0.25">
      <c r="A583" s="167" t="s">
        <v>38</v>
      </c>
      <c r="B583" s="165" t="s">
        <v>711</v>
      </c>
      <c r="C583" s="165"/>
    </row>
    <row r="584" spans="1:3" ht="15" x14ac:dyDescent="0.25">
      <c r="A584" s="167"/>
      <c r="B584" s="165"/>
      <c r="C584" s="165"/>
    </row>
    <row r="585" spans="1:3" ht="15" x14ac:dyDescent="0.25">
      <c r="B585" s="165"/>
    </row>
    <row r="586" spans="1:3" ht="15" x14ac:dyDescent="0.25">
      <c r="B586" s="165"/>
    </row>
    <row r="587" spans="1:3" ht="15" x14ac:dyDescent="0.25">
      <c r="B587" s="165"/>
    </row>
    <row r="588" spans="1:3" ht="15" x14ac:dyDescent="0.25">
      <c r="B588" s="165"/>
    </row>
    <row r="589" spans="1:3" ht="15" x14ac:dyDescent="0.25">
      <c r="B589" s="165"/>
    </row>
    <row r="590" spans="1:3" ht="15" x14ac:dyDescent="0.25">
      <c r="B590" s="165"/>
    </row>
    <row r="591" spans="1:3" ht="15" x14ac:dyDescent="0.25">
      <c r="B591" s="165"/>
    </row>
    <row r="592" spans="1:3" ht="15" x14ac:dyDescent="0.25">
      <c r="B592" s="165"/>
    </row>
    <row r="593" spans="2:2" ht="15" x14ac:dyDescent="0.25">
      <c r="B593" s="165"/>
    </row>
    <row r="594" spans="2:2" ht="15" x14ac:dyDescent="0.25">
      <c r="B594" s="165"/>
    </row>
    <row r="595" spans="2:2" ht="15" x14ac:dyDescent="0.25">
      <c r="B595" s="165"/>
    </row>
    <row r="596" spans="2:2" ht="15" x14ac:dyDescent="0.25">
      <c r="B596" s="165"/>
    </row>
    <row r="597" spans="2:2" ht="15" x14ac:dyDescent="0.25">
      <c r="B597" s="165"/>
    </row>
    <row r="598" spans="2:2" ht="15" x14ac:dyDescent="0.25">
      <c r="B598" s="165"/>
    </row>
    <row r="599" spans="2:2" ht="15" x14ac:dyDescent="0.25">
      <c r="B599" s="165"/>
    </row>
    <row r="600" spans="2:2" ht="15" x14ac:dyDescent="0.25">
      <c r="B600" s="165"/>
    </row>
    <row r="601" spans="2:2" ht="15" x14ac:dyDescent="0.25">
      <c r="B601" s="165"/>
    </row>
    <row r="602" spans="2:2" ht="15" x14ac:dyDescent="0.25">
      <c r="B602" s="165"/>
    </row>
    <row r="603" spans="2:2" ht="15" x14ac:dyDescent="0.25">
      <c r="B603" s="165"/>
    </row>
    <row r="604" spans="2:2" ht="15" x14ac:dyDescent="0.25">
      <c r="B604" s="165"/>
    </row>
    <row r="605" spans="2:2" ht="15" x14ac:dyDescent="0.25">
      <c r="B605" s="165"/>
    </row>
    <row r="606" spans="2:2" ht="15" x14ac:dyDescent="0.25">
      <c r="B606" s="165"/>
    </row>
    <row r="607" spans="2:2" ht="15" x14ac:dyDescent="0.25">
      <c r="B607" s="165"/>
    </row>
    <row r="608" spans="2:2" ht="15" x14ac:dyDescent="0.25">
      <c r="B608" s="165"/>
    </row>
    <row r="609" spans="2:2" ht="15" x14ac:dyDescent="0.25">
      <c r="B609" s="165"/>
    </row>
    <row r="610" spans="2:2" ht="15" x14ac:dyDescent="0.25">
      <c r="B610" s="165"/>
    </row>
    <row r="611" spans="2:2" ht="15" x14ac:dyDescent="0.25">
      <c r="B611" s="165"/>
    </row>
    <row r="612" spans="2:2" ht="15" x14ac:dyDescent="0.25">
      <c r="B612" s="165"/>
    </row>
    <row r="613" spans="2:2" ht="15" x14ac:dyDescent="0.25">
      <c r="B613" s="165"/>
    </row>
    <row r="614" spans="2:2" ht="15" x14ac:dyDescent="0.25">
      <c r="B614" s="165"/>
    </row>
    <row r="615" spans="2:2" ht="15" x14ac:dyDescent="0.25">
      <c r="B615" s="165"/>
    </row>
    <row r="616" spans="2:2" ht="15" x14ac:dyDescent="0.25">
      <c r="B616" s="165"/>
    </row>
    <row r="617" spans="2:2" ht="15" x14ac:dyDescent="0.25">
      <c r="B617" s="165"/>
    </row>
    <row r="618" spans="2:2" ht="15" x14ac:dyDescent="0.25">
      <c r="B618" s="165"/>
    </row>
    <row r="619" spans="2:2" ht="15" x14ac:dyDescent="0.25">
      <c r="B619" s="165"/>
    </row>
    <row r="620" spans="2:2" ht="15" x14ac:dyDescent="0.25">
      <c r="B620" s="165"/>
    </row>
    <row r="621" spans="2:2" ht="15" x14ac:dyDescent="0.25">
      <c r="B621" s="165"/>
    </row>
    <row r="622" spans="2:2" ht="15" x14ac:dyDescent="0.25">
      <c r="B622" s="165"/>
    </row>
    <row r="623" spans="2:2" ht="15" x14ac:dyDescent="0.25">
      <c r="B623" s="165"/>
    </row>
    <row r="624" spans="2:2" ht="15" x14ac:dyDescent="0.25">
      <c r="B624" s="165"/>
    </row>
    <row r="625" spans="2:2" ht="15" x14ac:dyDescent="0.25">
      <c r="B625" s="165"/>
    </row>
    <row r="626" spans="2:2" ht="15" x14ac:dyDescent="0.25">
      <c r="B626" s="165"/>
    </row>
    <row r="627" spans="2:2" ht="15" x14ac:dyDescent="0.25">
      <c r="B627" s="165"/>
    </row>
    <row r="628" spans="2:2" ht="15" x14ac:dyDescent="0.25">
      <c r="B628" s="165"/>
    </row>
  </sheetData>
  <autoFilter ref="A1:E517">
    <sortState ref="A2:E623">
      <sortCondition ref="A1:A623"/>
    </sortState>
  </autoFilter>
  <conditionalFormatting sqref="C135 C513 C449:C450"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D135 D449"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F513">
    <cfRule type="colorScale" priority="4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513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5" right="0.75" top="1" bottom="1" header="0.2" footer="0.2"/>
  <pageSetup fitToHeight="1000" orientation="landscape" horizontalDpi="300" verticalDpi="300" r:id="rId1"/>
  <headerFooter alignWithMargins="0">
    <oddHeader>&amp;CReporte&amp;LSistema de Información de la Gestión FinancieraPeriodo:2017&amp;RCC-00327/06/2017 08:23:24Página &amp;P de &amp;N40222915072-SIGEF</oddHeader>
    <oddFooter>&amp;C&amp;L&amp;R 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41</vt:i4>
      </vt:variant>
    </vt:vector>
  </HeadingPairs>
  <TitlesOfParts>
    <vt:vector size="46" baseType="lpstr">
      <vt:lpstr>PPNE1</vt:lpstr>
      <vt:lpstr>P P N1</vt:lpstr>
      <vt:lpstr>PPNE2</vt:lpstr>
      <vt:lpstr>PPNE2.1</vt:lpstr>
      <vt:lpstr>Insumos</vt:lpstr>
      <vt:lpstr>PPNE1!Área_de_impresión</vt:lpstr>
      <vt:lpstr>Insumos</vt:lpstr>
      <vt:lpstr>lsAcabadosTextiles</vt:lpstr>
      <vt:lpstr>lsAireAcondicionado</vt:lpstr>
      <vt:lpstr>lsAlimentosyBebidas</vt:lpstr>
      <vt:lpstr>lsArticulosdePlastico</vt:lpstr>
      <vt:lpstr>lsElectrodomesticos</vt:lpstr>
      <vt:lpstr>lsEquiposComputos</vt:lpstr>
      <vt:lpstr>lsEquiposMedicos</vt:lpstr>
      <vt:lpstr>lsEquiposSeguridad</vt:lpstr>
      <vt:lpstr>lsEquiposTransporte</vt:lpstr>
      <vt:lpstr>lsEventosGenerales</vt:lpstr>
      <vt:lpstr>lsGasoil</vt:lpstr>
      <vt:lpstr>lsHerramientasMenores</vt:lpstr>
      <vt:lpstr>lsImpresionyEncuadernacion</vt:lpstr>
      <vt:lpstr>lsLlantasyNeumaticos</vt:lpstr>
      <vt:lpstr>lsMantenimiento</vt:lpstr>
      <vt:lpstr>lsMaterialesdeLimpieza</vt:lpstr>
      <vt:lpstr>lsMueblesdeAlojamiento</vt:lpstr>
      <vt:lpstr>lsMueblesdeOficina</vt:lpstr>
      <vt:lpstr>lsObrasMenoresEdificaciones</vt:lpstr>
      <vt:lpstr>lsOtrosEquipos</vt:lpstr>
      <vt:lpstr>lsPeaje</vt:lpstr>
      <vt:lpstr>lsPinturas</vt:lpstr>
      <vt:lpstr>lsProductosArtesGraficas</vt:lpstr>
      <vt:lpstr>lsProductosdeCemento</vt:lpstr>
      <vt:lpstr>lsProductosdeLoza</vt:lpstr>
      <vt:lpstr>lsProductosdePapel</vt:lpstr>
      <vt:lpstr>lsProductosdeVidrio</vt:lpstr>
      <vt:lpstr>lsProductosElectricos</vt:lpstr>
      <vt:lpstr>lsProductosMedicinalesH</vt:lpstr>
      <vt:lpstr>lsProductosMetalicos</vt:lpstr>
      <vt:lpstr>lsProductosQuimicos</vt:lpstr>
      <vt:lpstr>lsPublicidadyPropaganda</vt:lpstr>
      <vt:lpstr>lsServiciosTecnicosProfesionales</vt:lpstr>
      <vt:lpstr>lsTelecomunicaciones</vt:lpstr>
      <vt:lpstr>lsUtilesdeCocina</vt:lpstr>
      <vt:lpstr>lsUtilesdeOficina</vt:lpstr>
      <vt:lpstr>lsUtilesMenoresMQ</vt:lpstr>
      <vt:lpstr>lsViaticosDP</vt:lpstr>
      <vt:lpstr>PPNE2!Títulos_a_imprimir</vt:lpstr>
    </vt:vector>
  </TitlesOfParts>
  <Company>sespas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Ilka Gonzalez;Jacqueline Corcino</dc:creator>
  <cp:lastModifiedBy>Lorian Gonzalez Santana</cp:lastModifiedBy>
  <cp:lastPrinted>2019-06-03T21:14:59Z</cp:lastPrinted>
  <dcterms:created xsi:type="dcterms:W3CDTF">2007-07-31T17:41:49Z</dcterms:created>
  <dcterms:modified xsi:type="dcterms:W3CDTF">2020-01-13T13:07:37Z</dcterms:modified>
</cp:coreProperties>
</file>